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" windowWidth="9405" windowHeight="8160" tabRatio="893" activeTab="0"/>
  </bookViews>
  <sheets>
    <sheet name="Общая таблица" sheetId="1" r:id="rId1"/>
    <sheet name="Сводная таблица" sheetId="2" r:id="rId2"/>
    <sheet name="Бомбардиры" sheetId="3" r:id="rId3"/>
    <sheet name="Карточки" sheetId="4" r:id="rId4"/>
    <sheet name="матч" sheetId="5" r:id="rId5"/>
    <sheet name="Кубок высшей лиги" sheetId="6" r:id="rId6"/>
    <sheet name="лучшие игроки" sheetId="7" r:id="rId7"/>
    <sheet name="Расписание" sheetId="8" r:id="rId8"/>
  </sheets>
  <definedNames/>
  <calcPr fullCalcOnLoad="1"/>
</workbook>
</file>

<file path=xl/sharedStrings.xml><?xml version="1.0" encoding="utf-8"?>
<sst xmlns="http://schemas.openxmlformats.org/spreadsheetml/2006/main" count="7282" uniqueCount="907">
  <si>
    <t>О</t>
  </si>
  <si>
    <t>М</t>
  </si>
  <si>
    <t>З-П</t>
  </si>
  <si>
    <t>и</t>
  </si>
  <si>
    <t>п</t>
  </si>
  <si>
    <t>н</t>
  </si>
  <si>
    <t>в</t>
  </si>
  <si>
    <t>выйгрыш</t>
  </si>
  <si>
    <t>ничьи</t>
  </si>
  <si>
    <t>сколько раз встречается</t>
  </si>
  <si>
    <t>очки по убывающей</t>
  </si>
  <si>
    <t>порядковый номер в табели о рангах</t>
  </si>
  <si>
    <t>ссылка на очки</t>
  </si>
  <si>
    <t>ссылка на кольво встреч</t>
  </si>
  <si>
    <t>ссылка на места</t>
  </si>
  <si>
    <t>резерв</t>
  </si>
  <si>
    <t>распределение мест</t>
  </si>
  <si>
    <t>Флаерз</t>
  </si>
  <si>
    <t>ФанСпорт</t>
  </si>
  <si>
    <t>АльфаСтрой</t>
  </si>
  <si>
    <t>Фортуна</t>
  </si>
  <si>
    <t>ТКТ</t>
  </si>
  <si>
    <t>Южный</t>
  </si>
  <si>
    <t>ТНИИГГ</t>
  </si>
  <si>
    <t>Этажи 2</t>
  </si>
  <si>
    <t>Нефтяник</t>
  </si>
  <si>
    <t>Спартак</t>
  </si>
  <si>
    <t>АКС</t>
  </si>
  <si>
    <t>ТО Когалым</t>
  </si>
  <si>
    <t>о</t>
  </si>
  <si>
    <t>Таблица</t>
  </si>
  <si>
    <t>Команда</t>
  </si>
  <si>
    <t>Главный судья соревнований</t>
  </si>
  <si>
    <t>Всего забито:</t>
  </si>
  <si>
    <t>Мартынов В.С.</t>
  </si>
  <si>
    <t>И</t>
  </si>
  <si>
    <t>В</t>
  </si>
  <si>
    <t>Н</t>
  </si>
  <si>
    <t>П</t>
  </si>
  <si>
    <t>РМ</t>
  </si>
  <si>
    <t>Бомбардиры</t>
  </si>
  <si>
    <t>ТНК-ВР Сибирь</t>
  </si>
  <si>
    <t>Сиббурмаш</t>
  </si>
  <si>
    <t>Сбербанк</t>
  </si>
  <si>
    <t>mailto:IBDorozhkin@tnk-bp.com</t>
  </si>
  <si>
    <t>Россар</t>
  </si>
  <si>
    <t>ТГСХА</t>
  </si>
  <si>
    <t>Стройград</t>
  </si>
  <si>
    <t>команда</t>
  </si>
  <si>
    <t>игрок</t>
  </si>
  <si>
    <t>ЖК</t>
  </si>
  <si>
    <t>Дата получения</t>
  </si>
  <si>
    <t>Дата</t>
  </si>
  <si>
    <t>Дисквалификация</t>
  </si>
  <si>
    <t>Срок</t>
  </si>
  <si>
    <t>обновление</t>
  </si>
  <si>
    <t>Игрок</t>
  </si>
  <si>
    <t xml:space="preserve"> </t>
  </si>
  <si>
    <t>Автотеплотехник</t>
  </si>
  <si>
    <t>Тавда</t>
  </si>
  <si>
    <t>Межрегионстрой</t>
  </si>
  <si>
    <t>АТТ</t>
  </si>
  <si>
    <t>Кузьмин</t>
  </si>
  <si>
    <t>Строймаш</t>
  </si>
  <si>
    <t xml:space="preserve"> 1-1 </t>
  </si>
  <si>
    <t>Михайленко</t>
  </si>
  <si>
    <t>Тюрин</t>
  </si>
  <si>
    <t>Щебеньков</t>
  </si>
  <si>
    <t>Усов</t>
  </si>
  <si>
    <t xml:space="preserve"> 0-1 </t>
  </si>
  <si>
    <t>ТПЗ-Юником</t>
  </si>
  <si>
    <t>Боровский</t>
  </si>
  <si>
    <t>Макатаев</t>
  </si>
  <si>
    <t>Колчанов</t>
  </si>
  <si>
    <t>Комаров</t>
  </si>
  <si>
    <t>Кармазин</t>
  </si>
  <si>
    <t xml:space="preserve">Судьи: </t>
  </si>
  <si>
    <t xml:space="preserve"> 4-3 </t>
  </si>
  <si>
    <t>Каппасов</t>
  </si>
  <si>
    <t>Дорожкин Илья</t>
  </si>
  <si>
    <t>Марадуда</t>
  </si>
  <si>
    <t>Предупреждения. Дисквалификации</t>
  </si>
  <si>
    <t>Дорожкин</t>
  </si>
  <si>
    <t>Лукъянченков</t>
  </si>
  <si>
    <t>Черных</t>
  </si>
  <si>
    <t>Чусовитин</t>
  </si>
  <si>
    <t>Нерадовских</t>
  </si>
  <si>
    <t>Разуваев</t>
  </si>
  <si>
    <t>Куликовский</t>
  </si>
  <si>
    <t>Галимов</t>
  </si>
  <si>
    <t>Богдашин</t>
  </si>
  <si>
    <t>Баранов</t>
  </si>
  <si>
    <t>Вязьмин</t>
  </si>
  <si>
    <t>Вратарь1</t>
  </si>
  <si>
    <t>Вратарь2</t>
  </si>
  <si>
    <t>Защитник1</t>
  </si>
  <si>
    <t>Защитник2</t>
  </si>
  <si>
    <t>Нападающий1</t>
  </si>
  <si>
    <t>Нападающий2</t>
  </si>
  <si>
    <t>Игрок1</t>
  </si>
  <si>
    <t>Игрок2</t>
  </si>
  <si>
    <t>Тренер1</t>
  </si>
  <si>
    <t>Тренер2</t>
  </si>
  <si>
    <t>Симпатий1</t>
  </si>
  <si>
    <t>Симпатий2</t>
  </si>
  <si>
    <t>Зимин</t>
  </si>
  <si>
    <t>Лаврись</t>
  </si>
  <si>
    <t>Ивлев</t>
  </si>
  <si>
    <t>Вратарь</t>
  </si>
  <si>
    <t>Защитник</t>
  </si>
  <si>
    <t>Нападающий</t>
  </si>
  <si>
    <t>Бомбардир</t>
  </si>
  <si>
    <t>Тренер</t>
  </si>
  <si>
    <t>Приз Симпатий</t>
  </si>
  <si>
    <t>Лучшие игроки</t>
  </si>
  <si>
    <t>Согаз</t>
  </si>
  <si>
    <t>АДС</t>
  </si>
  <si>
    <t>первенства г.Тюмени по мини-футболу. Высшая лига. 2012-2013гг.</t>
  </si>
  <si>
    <t>Чинги-тура</t>
  </si>
  <si>
    <t>Высшая лига. 2012-13гг.</t>
  </si>
  <si>
    <t>Дорожкин(ТНК),Бодашин,Нерадовских(АТТ)</t>
  </si>
  <si>
    <t>Чинги-Тура</t>
  </si>
  <si>
    <t>МРС</t>
  </si>
  <si>
    <t xml:space="preserve"> 5-16 </t>
  </si>
  <si>
    <t xml:space="preserve"> 0-2 </t>
  </si>
  <si>
    <t xml:space="preserve"> 0-3 </t>
  </si>
  <si>
    <t xml:space="preserve"> 1-3 </t>
  </si>
  <si>
    <t xml:space="preserve"> 1-4 </t>
  </si>
  <si>
    <t xml:space="preserve"> 2-4 </t>
  </si>
  <si>
    <t xml:space="preserve"> 2-5 </t>
  </si>
  <si>
    <t xml:space="preserve"> 2-6 </t>
  </si>
  <si>
    <t xml:space="preserve"> 2-7 </t>
  </si>
  <si>
    <t xml:space="preserve"> 3-7 </t>
  </si>
  <si>
    <t xml:space="preserve"> 3-8 </t>
  </si>
  <si>
    <t xml:space="preserve"> 4-8 </t>
  </si>
  <si>
    <t xml:space="preserve"> 4-9 </t>
  </si>
  <si>
    <t xml:space="preserve"> 4-10 </t>
  </si>
  <si>
    <t xml:space="preserve"> 4-11 </t>
  </si>
  <si>
    <t xml:space="preserve"> 4-12 </t>
  </si>
  <si>
    <t xml:space="preserve"> 4-13 </t>
  </si>
  <si>
    <t xml:space="preserve"> 4-14 </t>
  </si>
  <si>
    <t xml:space="preserve"> 5-14 </t>
  </si>
  <si>
    <t xml:space="preserve"> 5-15 </t>
  </si>
  <si>
    <t>нет</t>
  </si>
  <si>
    <t>Судьи:</t>
  </si>
  <si>
    <t>Никитин Александр</t>
  </si>
  <si>
    <t>ТПЗ</t>
  </si>
  <si>
    <t>ТНК-ВР</t>
  </si>
  <si>
    <t>СБМ</t>
  </si>
  <si>
    <t>13'</t>
  </si>
  <si>
    <t>24'</t>
  </si>
  <si>
    <t>27'</t>
  </si>
  <si>
    <t>42'</t>
  </si>
  <si>
    <t>3'</t>
  </si>
  <si>
    <t>43'</t>
  </si>
  <si>
    <t>48'</t>
  </si>
  <si>
    <t>5'</t>
  </si>
  <si>
    <t>6'</t>
  </si>
  <si>
    <t>7'</t>
  </si>
  <si>
    <t>15'</t>
  </si>
  <si>
    <t>20'</t>
  </si>
  <si>
    <t>22'</t>
  </si>
  <si>
    <t>25'</t>
  </si>
  <si>
    <t>28'</t>
  </si>
  <si>
    <t>33'</t>
  </si>
  <si>
    <t>35'</t>
  </si>
  <si>
    <t>37'</t>
  </si>
  <si>
    <t>38'</t>
  </si>
  <si>
    <t>40'</t>
  </si>
  <si>
    <t>50'</t>
  </si>
  <si>
    <t>18'</t>
  </si>
  <si>
    <t>30'</t>
  </si>
  <si>
    <t>49'</t>
  </si>
  <si>
    <t>Прибой</t>
  </si>
  <si>
    <t>Нерадовских(АТТ)</t>
  </si>
  <si>
    <t>Куликов-Кимвалов</t>
  </si>
  <si>
    <t>Усов Сергей</t>
  </si>
  <si>
    <t>Бобер Иван</t>
  </si>
  <si>
    <t>Манькута Владимир</t>
  </si>
  <si>
    <t>Бучинский Владислав</t>
  </si>
  <si>
    <t>Антипов Борис</t>
  </si>
  <si>
    <t>Батт Виктор</t>
  </si>
  <si>
    <t>Больных Станислав</t>
  </si>
  <si>
    <t>Гарипов Рустам</t>
  </si>
  <si>
    <t>Тимканов Ренат</t>
  </si>
  <si>
    <t xml:space="preserve"> 4-1 </t>
  </si>
  <si>
    <t>11'</t>
  </si>
  <si>
    <t>14'</t>
  </si>
  <si>
    <t>Гек Александр</t>
  </si>
  <si>
    <t>Манькута(ТНК), Цуриков(МРС)</t>
  </si>
  <si>
    <t>Куликов-Грошев</t>
  </si>
  <si>
    <t>Центральный</t>
  </si>
  <si>
    <t xml:space="preserve"> 2-3 </t>
  </si>
  <si>
    <t>Шкатов</t>
  </si>
  <si>
    <t>Каппасов Ринат</t>
  </si>
  <si>
    <t>Бородкин Даниил</t>
  </si>
  <si>
    <t>Колчанов Дмитрий</t>
  </si>
  <si>
    <t>Никонов Артем</t>
  </si>
  <si>
    <t xml:space="preserve"> 3-3 </t>
  </si>
  <si>
    <t xml:space="preserve"> 2-1 </t>
  </si>
  <si>
    <t xml:space="preserve"> 3-1 </t>
  </si>
  <si>
    <t xml:space="preserve"> 3-2 </t>
  </si>
  <si>
    <t>9'</t>
  </si>
  <si>
    <t>Язовских</t>
  </si>
  <si>
    <t>Журавлев Сергей</t>
  </si>
  <si>
    <t>Богданов</t>
  </si>
  <si>
    <t>16'</t>
  </si>
  <si>
    <t>29'</t>
  </si>
  <si>
    <t>45'</t>
  </si>
  <si>
    <t>Перевалов</t>
  </si>
  <si>
    <t>Кисельников Артем</t>
  </si>
  <si>
    <t>Орлов(Согаз)</t>
  </si>
  <si>
    <t>Расписание игр</t>
  </si>
  <si>
    <t>срд</t>
  </si>
  <si>
    <t>пнд</t>
  </si>
  <si>
    <t>20-00</t>
  </si>
  <si>
    <t>чтв</t>
  </si>
  <si>
    <t>птн</t>
  </si>
  <si>
    <t>вск</t>
  </si>
  <si>
    <t>Нефтегаз</t>
  </si>
  <si>
    <t>сбт</t>
  </si>
  <si>
    <t>18-00</t>
  </si>
  <si>
    <t>21-00</t>
  </si>
  <si>
    <t>Высшая лига. Ноябрь</t>
  </si>
  <si>
    <t>16-00</t>
  </si>
  <si>
    <t>втр</t>
  </si>
  <si>
    <t xml:space="preserve"> 2-2 </t>
  </si>
  <si>
    <t xml:space="preserve"> 1-2 </t>
  </si>
  <si>
    <t>Кириллов</t>
  </si>
  <si>
    <t>Мурашов Егор</t>
  </si>
  <si>
    <t>Лапин Павел</t>
  </si>
  <si>
    <t>Лапин(Боровский) Цуриков(МРС)</t>
  </si>
  <si>
    <t>Абдуллаев-Кимвалов</t>
  </si>
  <si>
    <t>Цуриков Максим</t>
  </si>
  <si>
    <t>Орлов Николай</t>
  </si>
  <si>
    <t>Щерба</t>
  </si>
  <si>
    <t xml:space="preserve"> 4-6 </t>
  </si>
  <si>
    <t>Самар в СВ</t>
  </si>
  <si>
    <t>Самар Алексей</t>
  </si>
  <si>
    <t>Пухаев</t>
  </si>
  <si>
    <t>Бердинских Андрей</t>
  </si>
  <si>
    <t>Кошкаров Алексей</t>
  </si>
  <si>
    <t>Луньков Алексей</t>
  </si>
  <si>
    <t>Грошев-Мартынов</t>
  </si>
  <si>
    <t>сбербанк</t>
  </si>
  <si>
    <t xml:space="preserve"> 7-3 </t>
  </si>
  <si>
    <t xml:space="preserve"> 1-0 </t>
  </si>
  <si>
    <t xml:space="preserve"> 2-0 </t>
  </si>
  <si>
    <t xml:space="preserve"> 3-0 </t>
  </si>
  <si>
    <t xml:space="preserve"> 4-0 </t>
  </si>
  <si>
    <t xml:space="preserve"> 5-1</t>
  </si>
  <si>
    <t xml:space="preserve"> 6-1 </t>
  </si>
  <si>
    <t xml:space="preserve"> 6-2 </t>
  </si>
  <si>
    <t xml:space="preserve"> 6-3 </t>
  </si>
  <si>
    <t>Кузьмин Антон</t>
  </si>
  <si>
    <t>10'</t>
  </si>
  <si>
    <t>Марадуда Сергей</t>
  </si>
  <si>
    <t>21'</t>
  </si>
  <si>
    <t>Береженцев Андрей</t>
  </si>
  <si>
    <t>Гаваев Алексей</t>
  </si>
  <si>
    <t>34'</t>
  </si>
  <si>
    <t>44'</t>
  </si>
  <si>
    <t>Нерадовских(АТТ),Гаваев А-р, Рядинских(Тавда)</t>
  </si>
  <si>
    <t>Мартынов-Абдуллаев</t>
  </si>
  <si>
    <t>Гаваев Александр</t>
  </si>
  <si>
    <t>Рядинских Александр</t>
  </si>
  <si>
    <t>Дедюхин</t>
  </si>
  <si>
    <t>Судьи</t>
  </si>
  <si>
    <t>Горелов-Куликов</t>
  </si>
  <si>
    <t>Каторгин Владимир</t>
  </si>
  <si>
    <t>Кузнецов Николай</t>
  </si>
  <si>
    <t>Никитин Евгений</t>
  </si>
  <si>
    <t xml:space="preserve">ТНК-ВР Сибирь </t>
  </si>
  <si>
    <t>8'</t>
  </si>
  <si>
    <t>Никитин Е., Никитин А-р(ТНК)</t>
  </si>
  <si>
    <t>Разуваев, Апакидзе(Боровский)</t>
  </si>
  <si>
    <t>Апакидзе Георгий</t>
  </si>
  <si>
    <t>Ушаков Василий</t>
  </si>
  <si>
    <t>Мерц Игорь</t>
  </si>
  <si>
    <t>Бикмуллин (Боровский 45') фол последней надежды</t>
  </si>
  <si>
    <t>Разуваев Николай</t>
  </si>
  <si>
    <t>Бикмуллин Ильнур</t>
  </si>
  <si>
    <t>Щерба,Никонов(Сбербанк), Самар(АДС)</t>
  </si>
  <si>
    <t xml:space="preserve"> 4-2 </t>
  </si>
  <si>
    <t>Колосов Павел</t>
  </si>
  <si>
    <t>Герцог</t>
  </si>
  <si>
    <t>Рыбиков Станислав</t>
  </si>
  <si>
    <t>Садовский (Сбербанк)</t>
  </si>
  <si>
    <t>Чураков-Абдуллаев</t>
  </si>
  <si>
    <t>Садовский</t>
  </si>
  <si>
    <t xml:space="preserve"> 1-2</t>
  </si>
  <si>
    <t xml:space="preserve"> Тавда</t>
  </si>
  <si>
    <t>Зейналян Карен</t>
  </si>
  <si>
    <t>Болдырев Андрей</t>
  </si>
  <si>
    <t>Буторин(ТГСХА), Кожемякин(Тавда)</t>
  </si>
  <si>
    <t>Кожемякин Сергей</t>
  </si>
  <si>
    <t>Буторин Вячеслав</t>
  </si>
  <si>
    <t xml:space="preserve"> 8-2 </t>
  </si>
  <si>
    <t>1 проп</t>
  </si>
  <si>
    <t>Сариев Серткали</t>
  </si>
  <si>
    <t>Богомолов</t>
  </si>
  <si>
    <t xml:space="preserve"> 1-1</t>
  </si>
  <si>
    <t xml:space="preserve"> 2-4</t>
  </si>
  <si>
    <t>17'</t>
  </si>
  <si>
    <t>39'</t>
  </si>
  <si>
    <t>Богомолов(Согаз), Сариев(АДС)</t>
  </si>
  <si>
    <t>Ефимов-Куликов</t>
  </si>
  <si>
    <t>Черных Станислав</t>
  </si>
  <si>
    <t xml:space="preserve"> 5-1 </t>
  </si>
  <si>
    <t xml:space="preserve"> 7-1</t>
  </si>
  <si>
    <t xml:space="preserve"> 8-1 </t>
  </si>
  <si>
    <t>Попков Александр</t>
  </si>
  <si>
    <t>Епифанов Сергей</t>
  </si>
  <si>
    <t>Маслов Кирилл</t>
  </si>
  <si>
    <t>Омаров Магомед</t>
  </si>
  <si>
    <t>Черных(Стройград), Кербс(АТТ)</t>
  </si>
  <si>
    <t>Чураков-Щербаков</t>
  </si>
  <si>
    <t>Баскаков</t>
  </si>
  <si>
    <t>Гайдук Роман</t>
  </si>
  <si>
    <t>Гек,Парфенов(МРС)</t>
  </si>
  <si>
    <t>Берчатов</t>
  </si>
  <si>
    <t>Парфенов</t>
  </si>
  <si>
    <t>Маначин Максим</t>
  </si>
  <si>
    <t>Утусиков-Горелов</t>
  </si>
  <si>
    <t>Высшая лига. 2012-2013. Дисквалификации. Предупреждения</t>
  </si>
  <si>
    <t xml:space="preserve"> 5-4 </t>
  </si>
  <si>
    <t>Михайленко Евгений</t>
  </si>
  <si>
    <t>Горлин Игорь</t>
  </si>
  <si>
    <t>Иванов(Россар), Луньков(АДС)</t>
  </si>
  <si>
    <t>Кузьмин-Горелов</t>
  </si>
  <si>
    <t>Зеленовский Владимир</t>
  </si>
  <si>
    <t>Иванов Николай</t>
  </si>
  <si>
    <t xml:space="preserve"> 3-4 </t>
  </si>
  <si>
    <t xml:space="preserve"> 3-5 </t>
  </si>
  <si>
    <t xml:space="preserve"> 3-6 </t>
  </si>
  <si>
    <t xml:space="preserve"> 4-7 </t>
  </si>
  <si>
    <t>Тюрин Иван</t>
  </si>
  <si>
    <t>Чураков-Волков</t>
  </si>
  <si>
    <t xml:space="preserve"> 7-4 </t>
  </si>
  <si>
    <t xml:space="preserve"> 5-3 </t>
  </si>
  <si>
    <t>Размазин (Согаз)</t>
  </si>
  <si>
    <t>Кимвалов-Ефимов</t>
  </si>
  <si>
    <t>Ескин Александр</t>
  </si>
  <si>
    <t>19'</t>
  </si>
  <si>
    <t>26'</t>
  </si>
  <si>
    <t>31'</t>
  </si>
  <si>
    <t>12'</t>
  </si>
  <si>
    <t>Гецевич Андрей</t>
  </si>
  <si>
    <t>Незамаев</t>
  </si>
  <si>
    <t>Размазин Дмитрий</t>
  </si>
  <si>
    <t xml:space="preserve"> 7-0 </t>
  </si>
  <si>
    <t>1-0</t>
  </si>
  <si>
    <t>2-0</t>
  </si>
  <si>
    <t>3-0</t>
  </si>
  <si>
    <t>4-0</t>
  </si>
  <si>
    <t>5-0</t>
  </si>
  <si>
    <t>6-0</t>
  </si>
  <si>
    <t>7-0</t>
  </si>
  <si>
    <t>Чусовитин Артем</t>
  </si>
  <si>
    <t>Горшунов Алексей</t>
  </si>
  <si>
    <t>Чанышев,Тимофеев,Омаров(Стройград)</t>
  </si>
  <si>
    <t>Кисельников,Дедюхин(ТПЗ)</t>
  </si>
  <si>
    <t>Волков-Абдуллаев</t>
  </si>
  <si>
    <t>Тимофеев Борис</t>
  </si>
  <si>
    <t>Калашников Александр</t>
  </si>
  <si>
    <t>Кондратенко Игорь</t>
  </si>
  <si>
    <t>46'</t>
  </si>
  <si>
    <t>Чураков-Утусиков</t>
  </si>
  <si>
    <t xml:space="preserve"> 0-4 </t>
  </si>
  <si>
    <t xml:space="preserve"> 1-5 </t>
  </si>
  <si>
    <t xml:space="preserve"> 1-6 </t>
  </si>
  <si>
    <t>23'</t>
  </si>
  <si>
    <t>36'</t>
  </si>
  <si>
    <t>47'</t>
  </si>
  <si>
    <t>41'</t>
  </si>
  <si>
    <t>Дорожкин-Утусиков</t>
  </si>
  <si>
    <t>Гончаров Денис</t>
  </si>
  <si>
    <t>Жучков Алексей</t>
  </si>
  <si>
    <t>Закурдаев Артур</t>
  </si>
  <si>
    <t>Кошлач</t>
  </si>
  <si>
    <t>Горячев</t>
  </si>
  <si>
    <t xml:space="preserve"> 5-2 </t>
  </si>
  <si>
    <t>Мясников Михаил</t>
  </si>
  <si>
    <t>Дорожкин-Горелов</t>
  </si>
  <si>
    <t>Гаваев Алексей(Тавда)</t>
  </si>
  <si>
    <t>Грошев-горелов</t>
  </si>
  <si>
    <t>Важенин Денис</t>
  </si>
  <si>
    <t>Берчатов в СВ</t>
  </si>
  <si>
    <t>Созонов(СБМ), Важенин, Мерц И.(Боровский)</t>
  </si>
  <si>
    <t>Горелов-Грошев</t>
  </si>
  <si>
    <t>Агеев</t>
  </si>
  <si>
    <t xml:space="preserve"> 6-4 </t>
  </si>
  <si>
    <t xml:space="preserve"> 3-9 </t>
  </si>
  <si>
    <t xml:space="preserve"> 3-8</t>
  </si>
  <si>
    <t>Осипов Дмитрий</t>
  </si>
  <si>
    <t>Нелюбин</t>
  </si>
  <si>
    <t>Нелюбин(ТПЗ)</t>
  </si>
  <si>
    <t>Кремцев(ТПЗ)</t>
  </si>
  <si>
    <t>Чураков-Анохин</t>
  </si>
  <si>
    <t>Кремцев</t>
  </si>
  <si>
    <t xml:space="preserve"> 3-6</t>
  </si>
  <si>
    <t>Жерновников Дмитрий</t>
  </si>
  <si>
    <t xml:space="preserve">   </t>
  </si>
  <si>
    <t>Коломиец(Согаз), Апакидзе(Боровский)</t>
  </si>
  <si>
    <t>Волков-Кимвалов</t>
  </si>
  <si>
    <t>6м 40'</t>
  </si>
  <si>
    <t>32'</t>
  </si>
  <si>
    <t>Коломиец</t>
  </si>
  <si>
    <t>Беломоин Евгений</t>
  </si>
  <si>
    <t>Маслов,Черных,Чусовитин (Стройград)</t>
  </si>
  <si>
    <t>Волков-Горелов</t>
  </si>
  <si>
    <t>Литкевич</t>
  </si>
  <si>
    <t>6м 19'</t>
  </si>
  <si>
    <t>Тимаков,Сариев(АДС)</t>
  </si>
  <si>
    <t>Тимаков Игорь</t>
  </si>
  <si>
    <t>Тюрин,Тишинский(МРС), Больных,Тимканов(Чинги-тура)</t>
  </si>
  <si>
    <t>Абдуллаев-Куликов</t>
  </si>
  <si>
    <t>Тишинский Антон</t>
  </si>
  <si>
    <t>Кербс Александр</t>
  </si>
  <si>
    <t>Фатюшин в СВ</t>
  </si>
  <si>
    <t>Смирнов в СВ</t>
  </si>
  <si>
    <t>Гончаров,Нерадовских(АТТ), Колосов,Никонов(Сбербанк)</t>
  </si>
  <si>
    <t>Горелов-Ефимов</t>
  </si>
  <si>
    <t>Никонов</t>
  </si>
  <si>
    <t>Новоселов(ТПЗ)</t>
  </si>
  <si>
    <t>Абдуллаев-Утусиков</t>
  </si>
  <si>
    <t>Новоселов</t>
  </si>
  <si>
    <t>Лукъянченков Всеволод</t>
  </si>
  <si>
    <t>6м</t>
  </si>
  <si>
    <t>Грошев-Куликов</t>
  </si>
  <si>
    <t>Огорелков</t>
  </si>
  <si>
    <t>Жерновников (Согаз)</t>
  </si>
  <si>
    <t>Чусовитин(Стройград),Сариев(АДС)</t>
  </si>
  <si>
    <t>27' 6м</t>
  </si>
  <si>
    <t>1'</t>
  </si>
  <si>
    <t>4'</t>
  </si>
  <si>
    <t>Калашников(Боровский), Болдырев(ТГСХА)</t>
  </si>
  <si>
    <t>Бикмуллин(Боровский)</t>
  </si>
  <si>
    <t>Нерадовских,Гончаров(АТТ)</t>
  </si>
  <si>
    <t>Кимвалов-Абдуллаев</t>
  </si>
  <si>
    <t>Глухов(ТПЗ)</t>
  </si>
  <si>
    <t>Утусиков-Куликов</t>
  </si>
  <si>
    <t>Глухов Евгений</t>
  </si>
  <si>
    <t>Куликовский Михаил</t>
  </si>
  <si>
    <t>Савосин Виталий</t>
  </si>
  <si>
    <t>Ивлев,Фатюшин(Сбербанк), Михайленко(Россар)</t>
  </si>
  <si>
    <t>Фатюшин</t>
  </si>
  <si>
    <t>Комаров Андрей</t>
  </si>
  <si>
    <t>Беломоин(Тавда), Катаргин,Шарипов(Чинги-Тура)</t>
  </si>
  <si>
    <t>Горелов-Мартынов</t>
  </si>
  <si>
    <t>Шарипов Эльмир</t>
  </si>
  <si>
    <t>Высшая лига. Декабрь</t>
  </si>
  <si>
    <t>19-00</t>
  </si>
  <si>
    <t>21-30</t>
  </si>
  <si>
    <t>21-45</t>
  </si>
  <si>
    <t xml:space="preserve"> 4-4 </t>
  </si>
  <si>
    <t xml:space="preserve"> 4-5 </t>
  </si>
  <si>
    <t>Луньков(АДС), Богдашин(АТТ)</t>
  </si>
  <si>
    <t>Елисеев Евгений</t>
  </si>
  <si>
    <t>Черных(Стройград), Рыбиков,Антипов(СБМ)</t>
  </si>
  <si>
    <t>Федоровский(Стройград)</t>
  </si>
  <si>
    <t>Буторин(ТГСХА)</t>
  </si>
  <si>
    <t>Горелов-Анохин</t>
  </si>
  <si>
    <t>Рафаэлян</t>
  </si>
  <si>
    <t>6м 39'</t>
  </si>
  <si>
    <t>Баранов Роман</t>
  </si>
  <si>
    <t xml:space="preserve"> 7-6 </t>
  </si>
  <si>
    <t>Межрегионсрой</t>
  </si>
  <si>
    <t xml:space="preserve"> 6-5 </t>
  </si>
  <si>
    <t xml:space="preserve"> 7-5 </t>
  </si>
  <si>
    <t>Сергеев</t>
  </si>
  <si>
    <t>Зуев</t>
  </si>
  <si>
    <t>Мамаев Сергей</t>
  </si>
  <si>
    <t>Богомолов(Согаз),Тишинский,Парфенов(МРС)</t>
  </si>
  <si>
    <t>Жиляков Александр</t>
  </si>
  <si>
    <t>Чанышев Тимур</t>
  </si>
  <si>
    <t>Петряев Денис</t>
  </si>
  <si>
    <t>6м 46'</t>
  </si>
  <si>
    <t>Никитин Александр в СВ</t>
  </si>
  <si>
    <t>Усов(ТНК), Сариев,Пухаев,Петряев(АДС)</t>
  </si>
  <si>
    <t>Никитин Евгений(ТНК)</t>
  </si>
  <si>
    <t>Порохин Игорь</t>
  </si>
  <si>
    <t>Мартынов Анохин</t>
  </si>
  <si>
    <t>Калашников в СВ</t>
  </si>
  <si>
    <t>Фатюшин(Сбербанк), Апакидзе(Боровский)</t>
  </si>
  <si>
    <t xml:space="preserve"> 6-7 </t>
  </si>
  <si>
    <t>Первунин</t>
  </si>
  <si>
    <t>Лукъянченков(Стройград)</t>
  </si>
  <si>
    <t>Горелов-Волков</t>
  </si>
  <si>
    <t>Федоровский Станислав</t>
  </si>
  <si>
    <t>Цуриков Максим в СВ</t>
  </si>
  <si>
    <t>Мясников,Мамаев(МРС)</t>
  </si>
  <si>
    <t>Пленингер Анатолий</t>
  </si>
  <si>
    <t>Богданов(Согаз), Куликовский,Фатюшин(Сбербанк)</t>
  </si>
  <si>
    <t>Чураков-Куликов</t>
  </si>
  <si>
    <t>3 проп</t>
  </si>
  <si>
    <t xml:space="preserve"> 2-3</t>
  </si>
  <si>
    <t>Кондратенко,Лапин,Разуваев(Боровский)</t>
  </si>
  <si>
    <t>Фомин</t>
  </si>
  <si>
    <t xml:space="preserve"> 10-4 </t>
  </si>
  <si>
    <t xml:space="preserve"> 7-2 </t>
  </si>
  <si>
    <t xml:space="preserve"> 8-3 </t>
  </si>
  <si>
    <t xml:space="preserve"> 9-3 </t>
  </si>
  <si>
    <t xml:space="preserve"> 9-4 </t>
  </si>
  <si>
    <t>Булатов</t>
  </si>
  <si>
    <t>Миронов Александр</t>
  </si>
  <si>
    <t>Березовский Алексей</t>
  </si>
  <si>
    <t>Мартынов-Анохин</t>
  </si>
  <si>
    <t>Ескин (Согаз)</t>
  </si>
  <si>
    <t xml:space="preserve"> 0-5 </t>
  </si>
  <si>
    <t xml:space="preserve"> 1-5</t>
  </si>
  <si>
    <t>Рахимов Марат</t>
  </si>
  <si>
    <t xml:space="preserve"> 6-1</t>
  </si>
  <si>
    <t>Лебедев(ТПЗ)</t>
  </si>
  <si>
    <t>Гатауллин</t>
  </si>
  <si>
    <t xml:space="preserve"> 5-8 </t>
  </si>
  <si>
    <t xml:space="preserve"> 4-3</t>
  </si>
  <si>
    <t>Лебедев Валерий</t>
  </si>
  <si>
    <t xml:space="preserve"> 5-5 </t>
  </si>
  <si>
    <t xml:space="preserve"> 5-6 </t>
  </si>
  <si>
    <t xml:space="preserve"> 5-7 </t>
  </si>
  <si>
    <t>2'</t>
  </si>
  <si>
    <t>Созонов Игорь</t>
  </si>
  <si>
    <t>Суслов Максим</t>
  </si>
  <si>
    <t>Жогликов Дмитрий</t>
  </si>
  <si>
    <t>Жогликов Дмитрий(Россар)</t>
  </si>
  <si>
    <t>Ровкин Олег</t>
  </si>
  <si>
    <t>Волков-Мартынов</t>
  </si>
  <si>
    <t>Баизов</t>
  </si>
  <si>
    <t>Шарабор в СВ</t>
  </si>
  <si>
    <t>Никитин Алексей, Манькута(ТНК)</t>
  </si>
  <si>
    <t>Анохин-Ефимов</t>
  </si>
  <si>
    <t>Никитин Алексей</t>
  </si>
  <si>
    <t>Кононов Павел</t>
  </si>
  <si>
    <t>Кузьмин-Кимвалов</t>
  </si>
  <si>
    <t>Шарипов(Чинги-Тура), Самар(АДС)</t>
  </si>
  <si>
    <t>Тимканов(Чинги-Тура) 6' Сариев(АДС) 32'</t>
  </si>
  <si>
    <t>Утусиков-Абдуллаев</t>
  </si>
  <si>
    <t xml:space="preserve"> 4-4  </t>
  </si>
  <si>
    <t>Каппасов(ТГСХА)</t>
  </si>
  <si>
    <t>Вязьмин(Стройград)</t>
  </si>
  <si>
    <t>Вязьмин Кирилл</t>
  </si>
  <si>
    <t>Гурьев Евгений</t>
  </si>
  <si>
    <t>Чураков-Горелов</t>
  </si>
  <si>
    <t>Щекин Сергей</t>
  </si>
  <si>
    <t xml:space="preserve"> 5-0 </t>
  </si>
  <si>
    <t xml:space="preserve"> 6-0 </t>
  </si>
  <si>
    <t>Мартынов Михаил</t>
  </si>
  <si>
    <t>Кондратенко,Ушаков(Боровский)</t>
  </si>
  <si>
    <t>Фомин,Дедюхин(ТПЗ)</t>
  </si>
  <si>
    <t>Дорожкин-Волков</t>
  </si>
  <si>
    <t>Калугарь</t>
  </si>
  <si>
    <t>6м 3'</t>
  </si>
  <si>
    <t>Фомин Роман</t>
  </si>
  <si>
    <t xml:space="preserve"> 11-7 </t>
  </si>
  <si>
    <t>Смирнов</t>
  </si>
  <si>
    <t>Куликовский(Сбербанк)</t>
  </si>
  <si>
    <t>Грошев-Волков</t>
  </si>
  <si>
    <t xml:space="preserve">Согаз </t>
  </si>
  <si>
    <t>Зуев(Согаз) Нерадовских(АТТ)</t>
  </si>
  <si>
    <t>Ефимов-Кимвалов</t>
  </si>
  <si>
    <t>Апакидзе,Лапин,Мерц О.(Боровский)</t>
  </si>
  <si>
    <t>Волков-Куликов</t>
  </si>
  <si>
    <t>5 проп</t>
  </si>
  <si>
    <t>Мерц Олег</t>
  </si>
  <si>
    <t>Рыбиков, Созонов (СБМ)</t>
  </si>
  <si>
    <t>Кожемякин (Тавда)</t>
  </si>
  <si>
    <t>Рядинских в СВ</t>
  </si>
  <si>
    <t>Татариков Даниил</t>
  </si>
  <si>
    <t>Абдуллаев-Грошев</t>
  </si>
  <si>
    <t>Суслов Максим, Берчатов, Созонов (СБМ)</t>
  </si>
  <si>
    <t>Созонов,Суслов Максим(СБМ), Шкатов(ТГСХА)</t>
  </si>
  <si>
    <t>Суслов Максим (СБМ)</t>
  </si>
  <si>
    <t>Жерновников(Согаз)</t>
  </si>
  <si>
    <t>2 проп</t>
  </si>
  <si>
    <t>Чахмахчов Фотий</t>
  </si>
  <si>
    <t>Мерц О., Кириллов(Боровский)</t>
  </si>
  <si>
    <t>6м. 10'</t>
  </si>
  <si>
    <t>Куликовский(Сбербанк),Гайдук,Мурашов(МРС)</t>
  </si>
  <si>
    <t>Утусиков-Ефимов</t>
  </si>
  <si>
    <t>Индычко Сергей</t>
  </si>
  <si>
    <t>Бердинских,Луньков(АДС), Нелюбин(ТПЗ)</t>
  </si>
  <si>
    <t>Дорожкин-Куликов</t>
  </si>
  <si>
    <t>Первунин(Чинги-Тура)</t>
  </si>
  <si>
    <t>Баранов в СВ</t>
  </si>
  <si>
    <t>Нелюбин,Калугарь,Градобоев(ТПЗ), Щебеньков(Россар)</t>
  </si>
  <si>
    <t>Щебеньков Денис</t>
  </si>
  <si>
    <t>Градобоев</t>
  </si>
  <si>
    <t>22-00</t>
  </si>
  <si>
    <t>17-00</t>
  </si>
  <si>
    <t>Высшая лига. Январь</t>
  </si>
  <si>
    <t>Кононов(Согаз)</t>
  </si>
  <si>
    <t>Мартынов-Куликов</t>
  </si>
  <si>
    <t xml:space="preserve"> 12-2 </t>
  </si>
  <si>
    <t xml:space="preserve"> 7-1 </t>
  </si>
  <si>
    <t xml:space="preserve"> 9-1 </t>
  </si>
  <si>
    <t xml:space="preserve"> 10-1 </t>
  </si>
  <si>
    <t xml:space="preserve"> 11-1 </t>
  </si>
  <si>
    <t xml:space="preserve"> 12-1 </t>
  </si>
  <si>
    <t xml:space="preserve"> 12-2</t>
  </si>
  <si>
    <t>Бекер Вадим</t>
  </si>
  <si>
    <t>Осипов (СБМ) 2 ЖК</t>
  </si>
  <si>
    <t>6м.34'</t>
  </si>
  <si>
    <t xml:space="preserve"> 2-0</t>
  </si>
  <si>
    <t>Петряев(АДС) Апакидзе(Боровский)</t>
  </si>
  <si>
    <t>Карачев Александр</t>
  </si>
  <si>
    <t>Суровцев Владимир</t>
  </si>
  <si>
    <t>Чанышев в СВ</t>
  </si>
  <si>
    <t>Дорожкин,Никитин Александр(ТНК)</t>
  </si>
  <si>
    <t>Фатюшин (Сбербанк) 30'</t>
  </si>
  <si>
    <t>Кузьмин-Абдуллаев</t>
  </si>
  <si>
    <t>Никитин Алексей в СВ</t>
  </si>
  <si>
    <t>Никитин Александр(ТНК) 46'</t>
  </si>
  <si>
    <t xml:space="preserve"> 6-6 </t>
  </si>
  <si>
    <t>Иванов в СВ</t>
  </si>
  <si>
    <t>Комаров,Кожемякин(Тавда),Иванов(Россар)</t>
  </si>
  <si>
    <t>Иванов</t>
  </si>
  <si>
    <t>Зенков Кирилл</t>
  </si>
  <si>
    <t>Криушицев Александр</t>
  </si>
  <si>
    <t>Мурашов(МРС), Шарипов(Чинги-Тура)</t>
  </si>
  <si>
    <t>6 проп</t>
  </si>
  <si>
    <t>Кононов в СВ</t>
  </si>
  <si>
    <t>Чураков-Кимвалов</t>
  </si>
  <si>
    <t>Кононов в Св</t>
  </si>
  <si>
    <t>Григорян в СВ</t>
  </si>
  <si>
    <t>Григорян,Созонов(СБМ), Сариев,Луньков(АДС)</t>
  </si>
  <si>
    <t>Григорян Артур</t>
  </si>
  <si>
    <t xml:space="preserve"> 9-2 </t>
  </si>
  <si>
    <t>Куликов-Мартынов</t>
  </si>
  <si>
    <t>Культиков</t>
  </si>
  <si>
    <t>Бастрон</t>
  </si>
  <si>
    <t>Первухин</t>
  </si>
  <si>
    <t>Баскаков(МРС), Буторин(ТГСХА)</t>
  </si>
  <si>
    <t>Мартынов-Грошев</t>
  </si>
  <si>
    <t>Никитин Евгений (ТНК)</t>
  </si>
  <si>
    <t>Зуев(Согаз)</t>
  </si>
  <si>
    <t>Мартынов-Утусиков</t>
  </si>
  <si>
    <t>Тюрин Игорь</t>
  </si>
  <si>
    <t>Глухов(ТПЗ), Мамаев,Мурашов(МРС)</t>
  </si>
  <si>
    <t>Дорожкин-Ефимов</t>
  </si>
  <si>
    <t>22'10м</t>
  </si>
  <si>
    <t>Колчанов в СВ</t>
  </si>
  <si>
    <t>Колосов, Пленингер,Колчанов(Сбербанк)</t>
  </si>
  <si>
    <t>Мартынов-Горелов</t>
  </si>
  <si>
    <t>Колосов</t>
  </si>
  <si>
    <t>Абышев Константин</t>
  </si>
  <si>
    <t>Первухин(ТГСХА)</t>
  </si>
  <si>
    <t>Бучинский(ТНК)</t>
  </si>
  <si>
    <t>Грошев-Кимвалов</t>
  </si>
  <si>
    <t xml:space="preserve"> 8-4 </t>
  </si>
  <si>
    <t>Черных в СВ</t>
  </si>
  <si>
    <t>Толстов Александр</t>
  </si>
  <si>
    <t>Шестаков</t>
  </si>
  <si>
    <t>Агеев(СБМ),Кербс,Галимов(АТТ)</t>
  </si>
  <si>
    <t>Рыбиков,Суслов(СБМ)</t>
  </si>
  <si>
    <t>Спиридович(МРС)</t>
  </si>
  <si>
    <t>Спиридович</t>
  </si>
  <si>
    <t xml:space="preserve"> 11-3 </t>
  </si>
  <si>
    <t>Черных станислав</t>
  </si>
  <si>
    <t>Черных,Федоровский,Вязьмин(Стройград)</t>
  </si>
  <si>
    <t>Абдуллаев-Анохин</t>
  </si>
  <si>
    <t xml:space="preserve"> +:-</t>
  </si>
  <si>
    <t>Техническое поражение, за участие в матче дисквалифицированного игрока</t>
  </si>
  <si>
    <t>Дедюхин,Нелюбин(ТПЗ), Буторин,Шкатов(ТГСХА)</t>
  </si>
  <si>
    <t>ТГСХА-ТПЗ</t>
  </si>
  <si>
    <t>Техническое</t>
  </si>
  <si>
    <t>Гончаров(АТТ), Бекер(Сбербанк)</t>
  </si>
  <si>
    <t>Грошев-Абдуллаев</t>
  </si>
  <si>
    <t xml:space="preserve"> 6-3</t>
  </si>
  <si>
    <t>Дорожкин(ТНК)</t>
  </si>
  <si>
    <t>Анохин-Куликов</t>
  </si>
  <si>
    <t>Казанцев Вячеслав</t>
  </si>
  <si>
    <t xml:space="preserve"> 11-10</t>
  </si>
  <si>
    <t xml:space="preserve"> Сиббурмаш</t>
  </si>
  <si>
    <t xml:space="preserve"> 7-7 </t>
  </si>
  <si>
    <t xml:space="preserve"> 8-7 </t>
  </si>
  <si>
    <t xml:space="preserve"> 9-7</t>
  </si>
  <si>
    <t xml:space="preserve"> 10-7</t>
  </si>
  <si>
    <t xml:space="preserve"> 11-8 </t>
  </si>
  <si>
    <t xml:space="preserve"> 11-9 </t>
  </si>
  <si>
    <t>Куликов-Ефимов</t>
  </si>
  <si>
    <t>Дорожкин-Грошев</t>
  </si>
  <si>
    <t>Фролов Алексей</t>
  </si>
  <si>
    <t>Чахмахчев(Согаз)</t>
  </si>
  <si>
    <t>Чахмахчев Фотий</t>
  </si>
  <si>
    <t>Незамаев(Тавда)</t>
  </si>
  <si>
    <t>Дорожкин-Чураков</t>
  </si>
  <si>
    <t>Незамаев Валерий</t>
  </si>
  <si>
    <t xml:space="preserve"> 8-5 </t>
  </si>
  <si>
    <t xml:space="preserve"> 8-5</t>
  </si>
  <si>
    <t>Чураков-Кузьмин</t>
  </si>
  <si>
    <t>Чинги-Тура/Тавда</t>
  </si>
  <si>
    <t>Беломоин(Тавда)</t>
  </si>
  <si>
    <t xml:space="preserve"> 5-4</t>
  </si>
  <si>
    <t>Орлов в СВ</t>
  </si>
  <si>
    <t>Зенков(МРС), Орлов(Согаз)</t>
  </si>
  <si>
    <t>Герцог(Сбербанк), Никитин Е. (ТНК)</t>
  </si>
  <si>
    <t>Горелов-Кимвалов</t>
  </si>
  <si>
    <t>Берчатов(СБМ)</t>
  </si>
  <si>
    <t>Валишин</t>
  </si>
  <si>
    <t>Тараканов</t>
  </si>
  <si>
    <t>Кириллов в СВ</t>
  </si>
  <si>
    <t>тгсха</t>
  </si>
  <si>
    <t>согаз</t>
  </si>
  <si>
    <t>адс</t>
  </si>
  <si>
    <t>тавда</t>
  </si>
  <si>
    <t>центральный</t>
  </si>
  <si>
    <t>нефтегаз</t>
  </si>
  <si>
    <t>сбм</t>
  </si>
  <si>
    <t>атт</t>
  </si>
  <si>
    <t>прибой</t>
  </si>
  <si>
    <t>россар</t>
  </si>
  <si>
    <t>Валишин,Кондратенко(Боровский) Буторин(ТГСХА)</t>
  </si>
  <si>
    <t>Анохин-Мартынов</t>
  </si>
  <si>
    <t>Валишин Рамиль</t>
  </si>
  <si>
    <t>Зеленовский(АДС) Некрасов(Чинги-Тура)</t>
  </si>
  <si>
    <t>Кузьмин-Грошев</t>
  </si>
  <si>
    <t>Некрасов Алексей</t>
  </si>
  <si>
    <t>Баскаков Иван</t>
  </si>
  <si>
    <t>Горшунов(Стройград), Фролов,Мурашов(МРС)</t>
  </si>
  <si>
    <t>Куликов-Чураков</t>
  </si>
  <si>
    <t xml:space="preserve"> 8-6 </t>
  </si>
  <si>
    <t>Первушин(ТГСХА)</t>
  </si>
  <si>
    <t xml:space="preserve"> 8-0 </t>
  </si>
  <si>
    <t>Бекер в СВ</t>
  </si>
  <si>
    <t>Рядинских(Тавда)</t>
  </si>
  <si>
    <t>Рядинских</t>
  </si>
  <si>
    <t>Грошев-Горелов</t>
  </si>
  <si>
    <t>Сариев(АДС)</t>
  </si>
  <si>
    <t>Кузьмин-Дорожкин</t>
  </si>
  <si>
    <t>Гецевич, Чахмахчов(Согаз), Миронов(СБМ)</t>
  </si>
  <si>
    <t>й</t>
  </si>
  <si>
    <t xml:space="preserve"> 10-2 </t>
  </si>
  <si>
    <t>Манькута в СВ</t>
  </si>
  <si>
    <t>Никитин Александр(ТНК)</t>
  </si>
  <si>
    <t>Горелов-Кузьмин</t>
  </si>
  <si>
    <t xml:space="preserve"> 0-2</t>
  </si>
  <si>
    <t>Кремцев,Нелюбин,Кисельников(ТПЗ),Шарипов(Чинги-Тура)</t>
  </si>
  <si>
    <t>Береженцев(АТТ)</t>
  </si>
  <si>
    <t>Каппасов в СВ</t>
  </si>
  <si>
    <t>Сергеев(Согаз)</t>
  </si>
  <si>
    <t>Гецевич в СВ</t>
  </si>
  <si>
    <t xml:space="preserve"> 1-3</t>
  </si>
  <si>
    <t>Нелюбин,Баранов(ТПЗ), Черных,Чусовитин(Стройград)</t>
  </si>
  <si>
    <t>Тикшаев</t>
  </si>
  <si>
    <t>Первухин Владимир</t>
  </si>
  <si>
    <t>Нет</t>
  </si>
  <si>
    <t xml:space="preserve"> 3-15 </t>
  </si>
  <si>
    <t xml:space="preserve"> 0-1</t>
  </si>
  <si>
    <t xml:space="preserve"> 2-8 </t>
  </si>
  <si>
    <t xml:space="preserve"> 2-9 </t>
  </si>
  <si>
    <t xml:space="preserve"> 2-10 </t>
  </si>
  <si>
    <t xml:space="preserve"> 2-11</t>
  </si>
  <si>
    <t xml:space="preserve"> 2-12 </t>
  </si>
  <si>
    <t xml:space="preserve"> 2-13 </t>
  </si>
  <si>
    <t xml:space="preserve"> 3-13 </t>
  </si>
  <si>
    <t xml:space="preserve"> 3-14 </t>
  </si>
  <si>
    <t>Гончаров(АТТ)</t>
  </si>
  <si>
    <t>Макатаев в СВ</t>
  </si>
  <si>
    <t>Зенков(МРС)</t>
  </si>
  <si>
    <t>Пытько</t>
  </si>
  <si>
    <t>Волков-Анохин</t>
  </si>
  <si>
    <t>Тимканов(Чинги-Тура)</t>
  </si>
  <si>
    <t>Журавлев(Согаз)</t>
  </si>
  <si>
    <t>Кимвалов-Анохин</t>
  </si>
  <si>
    <t>Вязьмин(Стройград), Беломоин,Кузьмин(Тавда)</t>
  </si>
  <si>
    <t xml:space="preserve"> Мартынов Михаил</t>
  </si>
  <si>
    <t>Буторин в СВ</t>
  </si>
  <si>
    <t>Жиляков в СВ</t>
  </si>
  <si>
    <t xml:space="preserve">  </t>
  </si>
  <si>
    <t xml:space="preserve"> 11-4 </t>
  </si>
  <si>
    <t xml:space="preserve"> 0-6 </t>
  </si>
  <si>
    <t>Нелюбин(ТПЗ), Григорян(СБМ)</t>
  </si>
  <si>
    <t>Волков-Грошев</t>
  </si>
  <si>
    <t>Пленингер</t>
  </si>
  <si>
    <t>ТНК-ВР Сиибрь</t>
  </si>
  <si>
    <t>Кузьмин-Анохин</t>
  </si>
  <si>
    <t>Бекер,Пленингер(Сбербанк)</t>
  </si>
  <si>
    <t>Кондратенко,Лапин,Апакидзе,Тараканов(Боровский)</t>
  </si>
  <si>
    <t>Кисельников,Кремцев(ТПЗ)</t>
  </si>
  <si>
    <t>18-30</t>
  </si>
  <si>
    <t>18-15</t>
  </si>
  <si>
    <t>Зуев в СВ</t>
  </si>
  <si>
    <t>Гецевич(Согаз)</t>
  </si>
  <si>
    <t>Осипов,Созонов(СБМ), Гарипов(Чинги-Тура)</t>
  </si>
  <si>
    <t>Горелов-Утусиков</t>
  </si>
  <si>
    <t>Куликов-Анохин</t>
  </si>
  <si>
    <t>Карбс Александр</t>
  </si>
  <si>
    <t xml:space="preserve"> 1-7 </t>
  </si>
  <si>
    <t xml:space="preserve"> 1-8 </t>
  </si>
  <si>
    <t>Марадуда(Тавда)</t>
  </si>
  <si>
    <t>Кимвалов-Грошев</t>
  </si>
  <si>
    <t>Здоровье</t>
  </si>
  <si>
    <t>Садовский(Сбербанк), Цуриков,Мурашов(МРС)</t>
  </si>
  <si>
    <t xml:space="preserve"> 10-5 </t>
  </si>
  <si>
    <t>Корпунин</t>
  </si>
  <si>
    <t>Дорожкин Кимвалов</t>
  </si>
  <si>
    <t>Горелов-Абдуллаев</t>
  </si>
  <si>
    <t>Апакидзе(Боровский)</t>
  </si>
  <si>
    <t>??</t>
  </si>
  <si>
    <t>Осипов в СВ</t>
  </si>
  <si>
    <t xml:space="preserve"> 1-4</t>
  </si>
  <si>
    <t xml:space="preserve"> 1-6</t>
  </si>
  <si>
    <t xml:space="preserve"> 1-7</t>
  </si>
  <si>
    <t xml:space="preserve"> 1-8</t>
  </si>
  <si>
    <t xml:space="preserve"> 1-9</t>
  </si>
  <si>
    <t xml:space="preserve"> 1-10</t>
  </si>
  <si>
    <t xml:space="preserve"> 1-11</t>
  </si>
  <si>
    <t xml:space="preserve"> 1-12</t>
  </si>
  <si>
    <t xml:space="preserve"> 1-13</t>
  </si>
  <si>
    <t xml:space="preserve"> 1-14</t>
  </si>
  <si>
    <t xml:space="preserve"> 1-15</t>
  </si>
  <si>
    <t xml:space="preserve"> 1-16</t>
  </si>
  <si>
    <t xml:space="preserve"> 1-17</t>
  </si>
  <si>
    <t xml:space="preserve"> 1-17 </t>
  </si>
  <si>
    <t>ТНК-ВР сибирь</t>
  </si>
  <si>
    <t xml:space="preserve"> 3-10 </t>
  </si>
  <si>
    <t>Лаврись Александр</t>
  </si>
  <si>
    <t>Луньков алексей</t>
  </si>
  <si>
    <t>Зеленовский,Тимаков(АДС)</t>
  </si>
  <si>
    <t>6м 47'</t>
  </si>
  <si>
    <t>Тимофеев,Чусовитин,Горшунов(Стройград)</t>
  </si>
  <si>
    <t>Первухин,Буторин,Корпунин,Болдырев,Каппасов(ТГСХА)</t>
  </si>
  <si>
    <t>Чураков-Ефимов</t>
  </si>
  <si>
    <t>Тимофеев</t>
  </si>
  <si>
    <t xml:space="preserve"> 11-5 </t>
  </si>
  <si>
    <t xml:space="preserve"> 9-5 </t>
  </si>
  <si>
    <t>Кербс(АТТ)</t>
  </si>
  <si>
    <t>Дорожкин-Абдуллаев</t>
  </si>
  <si>
    <t>4 проп</t>
  </si>
  <si>
    <t>Созонов</t>
  </si>
  <si>
    <t>КДК</t>
  </si>
  <si>
    <t>Созонов(СБМ)</t>
  </si>
  <si>
    <t xml:space="preserve"> 6-13 </t>
  </si>
  <si>
    <t xml:space="preserve"> 5-11 </t>
  </si>
  <si>
    <t xml:space="preserve"> 6-11 </t>
  </si>
  <si>
    <t xml:space="preserve"> 6-12 </t>
  </si>
  <si>
    <t>Рядинских александр</t>
  </si>
  <si>
    <t>Бударин</t>
  </si>
  <si>
    <t>Утусиков-Грошев</t>
  </si>
  <si>
    <t>Попков(Стройград)</t>
  </si>
  <si>
    <t>Куликов-Дорожкин</t>
  </si>
  <si>
    <t xml:space="preserve"> 3-17 </t>
  </si>
  <si>
    <t xml:space="preserve"> 3-11</t>
  </si>
  <si>
    <t xml:space="preserve"> 3-12 </t>
  </si>
  <si>
    <t xml:space="preserve"> 3-16 </t>
  </si>
  <si>
    <t>Григорян,Суровцев,Карачев(СБМ)</t>
  </si>
  <si>
    <t>Зеленовский(АДС)</t>
  </si>
  <si>
    <t>Кузьмин-Мартынов</t>
  </si>
  <si>
    <t>6м 15'</t>
  </si>
  <si>
    <t>6м 32'</t>
  </si>
  <si>
    <t>Ивлев,Герцог,Бекер(Сбербанк)</t>
  </si>
  <si>
    <t xml:space="preserve"> 1/4</t>
  </si>
  <si>
    <t>Толстов Евгений</t>
  </si>
  <si>
    <t>Толстов Е(Россар)</t>
  </si>
  <si>
    <t>6м 16'</t>
  </si>
  <si>
    <t>6м 24'</t>
  </si>
  <si>
    <t>Калашников(Боровский)</t>
  </si>
  <si>
    <t>Разуваев(Боровский)</t>
  </si>
  <si>
    <t>Утусиков-Волков</t>
  </si>
  <si>
    <t xml:space="preserve"> 0-7 </t>
  </si>
  <si>
    <t>Градобоев(ТПЗ), Пухаев(АДС)</t>
  </si>
  <si>
    <t>Горшунов в СВ</t>
  </si>
  <si>
    <t>Чусовитин(Стройград)</t>
  </si>
  <si>
    <t>Мудьи:</t>
  </si>
  <si>
    <t>КУБОК Высшей лиги 2013г.</t>
  </si>
  <si>
    <t>Итоговая таблица</t>
  </si>
  <si>
    <t>Кубок Высшей лиги Четвертьфинал</t>
  </si>
  <si>
    <t>Толстов Егений</t>
  </si>
  <si>
    <t>Абдуллаев-Волков</t>
  </si>
  <si>
    <t>7(п.4)</t>
  </si>
  <si>
    <t>7(п.3)</t>
  </si>
  <si>
    <t>пенальти</t>
  </si>
  <si>
    <t>Епифанов(Стройград), Кербс(АТТ)</t>
  </si>
  <si>
    <t xml:space="preserve"> 1/4 </t>
  </si>
  <si>
    <t>Поляков Алексей</t>
  </si>
  <si>
    <t>Кубок Высшей лиги Полуфинал</t>
  </si>
  <si>
    <t>Колчанов Иван</t>
  </si>
  <si>
    <t>Комаров(Тавда)</t>
  </si>
  <si>
    <t>Кожемякин</t>
  </si>
  <si>
    <t xml:space="preserve">Бердинских </t>
  </si>
  <si>
    <t>Гаваев</t>
  </si>
  <si>
    <t>Лившиц</t>
  </si>
  <si>
    <t>Гецевич</t>
  </si>
  <si>
    <t>Мартынов</t>
  </si>
  <si>
    <t>Лобов</t>
  </si>
  <si>
    <t>Русляков</t>
  </si>
  <si>
    <t>Тимканов</t>
  </si>
  <si>
    <t>Шарипов</t>
  </si>
  <si>
    <t>Бердинских</t>
  </si>
  <si>
    <t>Аввакумов</t>
  </si>
  <si>
    <t>Тимаков</t>
  </si>
  <si>
    <t>Самар</t>
  </si>
  <si>
    <t>Азаматов</t>
  </si>
  <si>
    <t>Кисельников</t>
  </si>
  <si>
    <t>Апакидзе</t>
  </si>
  <si>
    <t>Елисеев</t>
  </si>
  <si>
    <t>Щекин</t>
  </si>
  <si>
    <t>Кондратенко</t>
  </si>
  <si>
    <t>Марадуда 56</t>
  </si>
  <si>
    <t>ТГСХА / Ч-Тура</t>
  </si>
  <si>
    <t>Вязьмин 11</t>
  </si>
  <si>
    <t>Иванов 16</t>
  </si>
  <si>
    <t>Михайленко 15</t>
  </si>
  <si>
    <t>Колчанов 13</t>
  </si>
  <si>
    <t>Зимин 12</t>
  </si>
  <si>
    <t>Россар 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</si>
</sst>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d/m;@"/>
    <numFmt numFmtId="179" formatCode="[$-F800]dddd\,\ mmmm\ dd\,\ yyyy"/>
    <numFmt numFmtId="180" formatCode="[$-FC19]\d\ \m\m\m\m\ \y\y\y\y\ &quot;г.&quot;"/>
    <numFmt numFmtId="181" formatCode="d/m/yy;@"/>
  </numFmts>
  <fonts count="130">
    <font>
      <sz val="10"/>
      <name val="Arial Cyr"/>
      <family val="0"/>
    </font>
    <font>
      <sz val="8"/>
      <name val="Arial Cyr"/>
      <family val="2"/>
    </font>
    <font>
      <sz val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color indexed="10"/>
      <name val="Arial Cyr"/>
      <family val="0"/>
    </font>
    <font>
      <b/>
      <sz val="8"/>
      <color indexed="9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color indexed="12"/>
      <name val="Arial Cyr"/>
      <family val="0"/>
    </font>
    <font>
      <b/>
      <sz val="9"/>
      <color indexed="10"/>
      <name val="Arial Cyr"/>
      <family val="0"/>
    </font>
    <font>
      <b/>
      <sz val="7"/>
      <color indexed="10"/>
      <name val="Arial Cyr"/>
      <family val="0"/>
    </font>
    <font>
      <i/>
      <sz val="8"/>
      <color indexed="17"/>
      <name val="Arial Cyr"/>
      <family val="2"/>
    </font>
    <font>
      <b/>
      <sz val="8"/>
      <color indexed="57"/>
      <name val="Arial Cyr"/>
      <family val="2"/>
    </font>
    <font>
      <sz val="8"/>
      <color indexed="8"/>
      <name val="Arial Cyr"/>
      <family val="2"/>
    </font>
    <font>
      <b/>
      <i/>
      <sz val="8"/>
      <color indexed="20"/>
      <name val="Arial Cyr"/>
      <family val="0"/>
    </font>
    <font>
      <b/>
      <sz val="8"/>
      <color indexed="8"/>
      <name val="Arial Cyr"/>
      <family val="2"/>
    </font>
    <font>
      <b/>
      <sz val="16"/>
      <name val="Arial Cyr"/>
      <family val="0"/>
    </font>
    <font>
      <sz val="10"/>
      <name val="Arial"/>
      <family val="2"/>
    </font>
    <font>
      <sz val="12"/>
      <color indexed="8"/>
      <name val="Arial Cyr"/>
      <family val="0"/>
    </font>
    <font>
      <sz val="8"/>
      <color indexed="12"/>
      <name val="Arial"/>
      <family val="2"/>
    </font>
    <font>
      <i/>
      <sz val="8"/>
      <color indexed="17"/>
      <name val="Arial"/>
      <family val="2"/>
    </font>
    <font>
      <b/>
      <sz val="8"/>
      <name val="Arial"/>
      <family val="2"/>
    </font>
    <font>
      <sz val="22"/>
      <name val="Arial Cyr"/>
      <family val="0"/>
    </font>
    <font>
      <sz val="20"/>
      <name val="Arial Cyr"/>
      <family val="0"/>
    </font>
    <font>
      <b/>
      <sz val="10"/>
      <color indexed="9"/>
      <name val="Arial Cyr"/>
      <family val="0"/>
    </font>
    <font>
      <b/>
      <sz val="16"/>
      <color indexed="57"/>
      <name val="Arial"/>
      <family val="2"/>
    </font>
    <font>
      <b/>
      <sz val="7"/>
      <color indexed="9"/>
      <name val="Arial Cyr"/>
      <family val="0"/>
    </font>
    <font>
      <sz val="7"/>
      <name val="Arial Cyr"/>
      <family val="0"/>
    </font>
    <font>
      <sz val="36"/>
      <color indexed="10"/>
      <name val="Arial Cyr"/>
      <family val="0"/>
    </font>
    <font>
      <sz val="14"/>
      <name val="Comic Sans MS"/>
      <family val="4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4"/>
      <name val="Arial Cyr"/>
      <family val="0"/>
    </font>
    <font>
      <sz val="10"/>
      <color indexed="12"/>
      <name val="Arial"/>
      <family val="2"/>
    </font>
    <font>
      <i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i/>
      <sz val="10"/>
      <color indexed="20"/>
      <name val="Arial Cyr"/>
      <family val="0"/>
    </font>
    <font>
      <b/>
      <sz val="10"/>
      <color indexed="8"/>
      <name val="Arial Cyr"/>
      <family val="2"/>
    </font>
    <font>
      <b/>
      <sz val="10"/>
      <color indexed="57"/>
      <name val="Arial Cyr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sz val="10"/>
      <color indexed="9"/>
      <name val="Verdana"/>
      <family val="2"/>
    </font>
    <font>
      <sz val="10"/>
      <name val="Verdana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40"/>
      <name val="Arial"/>
      <family val="2"/>
    </font>
    <font>
      <sz val="9"/>
      <color indexed="63"/>
      <name val="Verdana"/>
      <family val="2"/>
    </font>
    <font>
      <b/>
      <i/>
      <sz val="10"/>
      <color indexed="53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49"/>
      <name val="Arial"/>
      <family val="2"/>
    </font>
    <font>
      <sz val="8"/>
      <color indexed="63"/>
      <name val="Verdana"/>
      <family val="2"/>
    </font>
    <font>
      <i/>
      <sz val="10"/>
      <color indexed="17"/>
      <name val="Arial Cyr"/>
      <family val="0"/>
    </font>
    <font>
      <i/>
      <sz val="14"/>
      <color indexed="40"/>
      <name val="Comic Sans MS"/>
      <family val="4"/>
    </font>
    <font>
      <b/>
      <sz val="11"/>
      <color indexed="9"/>
      <name val="Comic Sans MS"/>
      <family val="4"/>
    </font>
    <font>
      <sz val="11"/>
      <color indexed="9"/>
      <name val="Comic Sans MS"/>
      <family val="4"/>
    </font>
    <font>
      <b/>
      <sz val="14"/>
      <color indexed="10"/>
      <name val="Jokerman"/>
      <family val="5"/>
    </font>
    <font>
      <b/>
      <sz val="14"/>
      <color indexed="10"/>
      <name val="Comic Sans MS"/>
      <family val="4"/>
    </font>
    <font>
      <i/>
      <sz val="14"/>
      <color indexed="40"/>
      <name val="Jokerman"/>
      <family val="5"/>
    </font>
    <font>
      <sz val="14"/>
      <color indexed="40"/>
      <name val="Comic Sans MS"/>
      <family val="4"/>
    </font>
    <font>
      <sz val="14"/>
      <color indexed="40"/>
      <name val="Jokerman"/>
      <family val="5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theme="0"/>
      <name val="Arial Cyr"/>
      <family val="0"/>
    </font>
    <font>
      <b/>
      <i/>
      <sz val="10"/>
      <color rgb="FF00B0F0"/>
      <name val="Arial"/>
      <family val="2"/>
    </font>
    <font>
      <sz val="9"/>
      <color rgb="FF222222"/>
      <name val="Verdana"/>
      <family val="2"/>
    </font>
    <font>
      <b/>
      <i/>
      <sz val="10"/>
      <color theme="9" tint="-0.24997000396251678"/>
      <name val="Arial"/>
      <family val="2"/>
    </font>
    <font>
      <b/>
      <i/>
      <sz val="10"/>
      <color theme="0" tint="-0.3499799966812134"/>
      <name val="Arial"/>
      <family val="2"/>
    </font>
    <font>
      <b/>
      <i/>
      <sz val="10"/>
      <color theme="8"/>
      <name val="Arial"/>
      <family val="2"/>
    </font>
    <font>
      <sz val="8"/>
      <color rgb="FF222222"/>
      <name val="Verdana"/>
      <family val="2"/>
    </font>
    <font>
      <i/>
      <sz val="10"/>
      <color rgb="FF00B050"/>
      <name val="Arial Cyr"/>
      <family val="0"/>
    </font>
    <font>
      <i/>
      <sz val="14"/>
      <color rgb="FF00B0F0"/>
      <name val="Comic Sans MS"/>
      <family val="4"/>
    </font>
    <font>
      <b/>
      <sz val="11"/>
      <color theme="0"/>
      <name val="Comic Sans MS"/>
      <family val="4"/>
    </font>
    <font>
      <sz val="11"/>
      <color theme="0"/>
      <name val="Comic Sans MS"/>
      <family val="4"/>
    </font>
    <font>
      <b/>
      <sz val="14"/>
      <color rgb="FFFF0000"/>
      <name val="Jokerman"/>
      <family val="5"/>
    </font>
    <font>
      <b/>
      <sz val="14"/>
      <color rgb="FFFF0000"/>
      <name val="Comic Sans MS"/>
      <family val="4"/>
    </font>
    <font>
      <i/>
      <sz val="14"/>
      <color rgb="FF00B0F0"/>
      <name val="Jokerman"/>
      <family val="5"/>
    </font>
    <font>
      <sz val="14"/>
      <color rgb="FF00B0F0"/>
      <name val="Comic Sans MS"/>
      <family val="4"/>
    </font>
    <font>
      <sz val="14"/>
      <color rgb="FF00B0F0"/>
      <name val="Jokerman"/>
      <family val="5"/>
    </font>
    <font>
      <b/>
      <sz val="10"/>
      <color theme="1"/>
      <name val="Arial"/>
      <family val="2"/>
    </font>
    <font>
      <b/>
      <sz val="10"/>
      <color rgb="FFFF0000"/>
      <name val="Times New Roman"/>
      <family val="1"/>
    </font>
    <font>
      <sz val="18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/>
    </border>
    <border>
      <left style="medium"/>
      <right>
        <color indexed="63"/>
      </right>
      <top style="medium">
        <color theme="0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 style="medium">
        <color theme="0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theme="0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</border>
    <border>
      <left style="medium">
        <color indexed="9"/>
      </left>
      <right style="medium"/>
      <top style="medium">
        <color indexed="9"/>
      </top>
      <bottom style="medium">
        <color theme="0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/>
      <top>
        <color indexed="63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 style="medium"/>
      <right>
        <color indexed="63"/>
      </right>
      <top style="medium">
        <color indexed="9"/>
      </top>
      <bottom style="medium">
        <color theme="0"/>
      </bottom>
    </border>
    <border>
      <left>
        <color indexed="63"/>
      </left>
      <right>
        <color indexed="63"/>
      </right>
      <top style="medium">
        <color indexed="9"/>
      </top>
      <bottom style="medium">
        <color theme="0"/>
      </bottom>
    </border>
    <border>
      <left>
        <color indexed="63"/>
      </left>
      <right style="medium"/>
      <top style="medium">
        <color indexed="9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/>
      <top style="medium">
        <color theme="0"/>
      </top>
      <bottom style="medium"/>
    </border>
    <border>
      <left>
        <color indexed="63"/>
      </left>
      <right>
        <color indexed="63"/>
      </right>
      <top style="medium">
        <color theme="0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33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7" fillId="0" borderId="13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ill="1" applyAlignment="1">
      <alignment horizontal="center"/>
    </xf>
    <xf numFmtId="0" fontId="23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36" borderId="25" xfId="0" applyFont="1" applyFill="1" applyBorder="1" applyAlignment="1">
      <alignment horizontal="center" vertical="center" wrapText="1"/>
    </xf>
    <xf numFmtId="178" fontId="29" fillId="36" borderId="25" xfId="0" applyNumberFormat="1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/>
    </xf>
    <xf numFmtId="0" fontId="12" fillId="37" borderId="26" xfId="0" applyFont="1" applyFill="1" applyBorder="1" applyAlignment="1">
      <alignment/>
    </xf>
    <xf numFmtId="0" fontId="12" fillId="37" borderId="27" xfId="0" applyFont="1" applyFill="1" applyBorder="1" applyAlignment="1">
      <alignment horizontal="center"/>
    </xf>
    <xf numFmtId="0" fontId="12" fillId="37" borderId="27" xfId="0" applyFont="1" applyFill="1" applyBorder="1" applyAlignment="1">
      <alignment/>
    </xf>
    <xf numFmtId="178" fontId="12" fillId="37" borderId="28" xfId="0" applyNumberFormat="1" applyFont="1" applyFill="1" applyBorder="1" applyAlignment="1">
      <alignment horizontal="center"/>
    </xf>
    <xf numFmtId="178" fontId="12" fillId="37" borderId="29" xfId="0" applyNumberFormat="1" applyFont="1" applyFill="1" applyBorder="1" applyAlignment="1">
      <alignment horizontal="center"/>
    </xf>
    <xf numFmtId="178" fontId="15" fillId="37" borderId="30" xfId="0" applyNumberFormat="1" applyFont="1" applyFill="1" applyBorder="1" applyAlignment="1">
      <alignment horizontal="center"/>
    </xf>
    <xf numFmtId="178" fontId="14" fillId="37" borderId="31" xfId="0" applyNumberFormat="1" applyFont="1" applyFill="1" applyBorder="1" applyAlignment="1">
      <alignment horizontal="center"/>
    </xf>
    <xf numFmtId="178" fontId="15" fillId="37" borderId="32" xfId="0" applyNumberFormat="1" applyFont="1" applyFill="1" applyBorder="1" applyAlignment="1">
      <alignment horizontal="center"/>
    </xf>
    <xf numFmtId="178" fontId="14" fillId="37" borderId="33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0" fontId="12" fillId="38" borderId="26" xfId="0" applyFont="1" applyFill="1" applyBorder="1" applyAlignment="1">
      <alignment/>
    </xf>
    <xf numFmtId="0" fontId="12" fillId="38" borderId="27" xfId="0" applyFont="1" applyFill="1" applyBorder="1" applyAlignment="1">
      <alignment horizontal="center"/>
    </xf>
    <xf numFmtId="0" fontId="12" fillId="38" borderId="27" xfId="0" applyFont="1" applyFill="1" applyBorder="1" applyAlignment="1">
      <alignment/>
    </xf>
    <xf numFmtId="178" fontId="12" fillId="38" borderId="28" xfId="0" applyNumberFormat="1" applyFont="1" applyFill="1" applyBorder="1" applyAlignment="1">
      <alignment horizontal="center"/>
    </xf>
    <xf numFmtId="178" fontId="12" fillId="38" borderId="29" xfId="0" applyNumberFormat="1" applyFont="1" applyFill="1" applyBorder="1" applyAlignment="1">
      <alignment horizontal="center"/>
    </xf>
    <xf numFmtId="178" fontId="15" fillId="38" borderId="30" xfId="0" applyNumberFormat="1" applyFont="1" applyFill="1" applyBorder="1" applyAlignment="1">
      <alignment horizontal="center"/>
    </xf>
    <xf numFmtId="178" fontId="14" fillId="38" borderId="31" xfId="0" applyNumberFormat="1" applyFont="1" applyFill="1" applyBorder="1" applyAlignment="1">
      <alignment horizontal="center"/>
    </xf>
    <xf numFmtId="178" fontId="15" fillId="38" borderId="32" xfId="0" applyNumberFormat="1" applyFont="1" applyFill="1" applyBorder="1" applyAlignment="1">
      <alignment horizontal="center"/>
    </xf>
    <xf numFmtId="178" fontId="14" fillId="38" borderId="3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37" borderId="34" xfId="0" applyFont="1" applyFill="1" applyBorder="1" applyAlignment="1">
      <alignment horizontal="center"/>
    </xf>
    <xf numFmtId="0" fontId="12" fillId="37" borderId="34" xfId="0" applyFont="1" applyFill="1" applyBorder="1" applyAlignment="1">
      <alignment/>
    </xf>
    <xf numFmtId="0" fontId="11" fillId="33" borderId="35" xfId="0" applyFont="1" applyFill="1" applyBorder="1" applyAlignment="1">
      <alignment horizontal="center"/>
    </xf>
    <xf numFmtId="178" fontId="12" fillId="37" borderId="36" xfId="0" applyNumberFormat="1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178" fontId="15" fillId="37" borderId="37" xfId="0" applyNumberFormat="1" applyFont="1" applyFill="1" applyBorder="1" applyAlignment="1">
      <alignment horizontal="center"/>
    </xf>
    <xf numFmtId="178" fontId="14" fillId="37" borderId="38" xfId="0" applyNumberFormat="1" applyFont="1" applyFill="1" applyBorder="1" applyAlignment="1">
      <alignment horizontal="center"/>
    </xf>
    <xf numFmtId="0" fontId="12" fillId="38" borderId="34" xfId="0" applyFont="1" applyFill="1" applyBorder="1" applyAlignment="1">
      <alignment horizontal="center"/>
    </xf>
    <xf numFmtId="0" fontId="12" fillId="38" borderId="34" xfId="0" applyFont="1" applyFill="1" applyBorder="1" applyAlignment="1">
      <alignment/>
    </xf>
    <xf numFmtId="178" fontId="12" fillId="38" borderId="36" xfId="0" applyNumberFormat="1" applyFont="1" applyFill="1" applyBorder="1" applyAlignment="1">
      <alignment horizontal="center"/>
    </xf>
    <xf numFmtId="178" fontId="15" fillId="38" borderId="37" xfId="0" applyNumberFormat="1" applyFont="1" applyFill="1" applyBorder="1" applyAlignment="1">
      <alignment horizontal="center"/>
    </xf>
    <xf numFmtId="178" fontId="14" fillId="38" borderId="38" xfId="0" applyNumberFormat="1" applyFont="1" applyFill="1" applyBorder="1" applyAlignment="1">
      <alignment horizontal="center"/>
    </xf>
    <xf numFmtId="0" fontId="12" fillId="37" borderId="39" xfId="0" applyFont="1" applyFill="1" applyBorder="1" applyAlignment="1">
      <alignment horizontal="center"/>
    </xf>
    <xf numFmtId="0" fontId="12" fillId="37" borderId="39" xfId="0" applyFont="1" applyFill="1" applyBorder="1" applyAlignment="1">
      <alignment/>
    </xf>
    <xf numFmtId="0" fontId="11" fillId="33" borderId="40" xfId="0" applyFont="1" applyFill="1" applyBorder="1" applyAlignment="1">
      <alignment horizontal="center"/>
    </xf>
    <xf numFmtId="178" fontId="12" fillId="37" borderId="41" xfId="0" applyNumberFormat="1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178" fontId="15" fillId="37" borderId="42" xfId="0" applyNumberFormat="1" applyFont="1" applyFill="1" applyBorder="1" applyAlignment="1">
      <alignment horizontal="center"/>
    </xf>
    <xf numFmtId="178" fontId="14" fillId="37" borderId="43" xfId="0" applyNumberFormat="1" applyFont="1" applyFill="1" applyBorder="1" applyAlignment="1">
      <alignment horizontal="center"/>
    </xf>
    <xf numFmtId="0" fontId="12" fillId="37" borderId="44" xfId="0" applyFont="1" applyFill="1" applyBorder="1" applyAlignment="1">
      <alignment horizontal="center"/>
    </xf>
    <xf numFmtId="0" fontId="12" fillId="37" borderId="44" xfId="0" applyFont="1" applyFill="1" applyBorder="1" applyAlignment="1">
      <alignment/>
    </xf>
    <xf numFmtId="0" fontId="11" fillId="33" borderId="45" xfId="0" applyFont="1" applyFill="1" applyBorder="1" applyAlignment="1">
      <alignment horizontal="center"/>
    </xf>
    <xf numFmtId="178" fontId="12" fillId="37" borderId="46" xfId="0" applyNumberFormat="1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178" fontId="15" fillId="37" borderId="47" xfId="0" applyNumberFormat="1" applyFont="1" applyFill="1" applyBorder="1" applyAlignment="1">
      <alignment horizontal="center"/>
    </xf>
    <xf numFmtId="178" fontId="14" fillId="37" borderId="48" xfId="0" applyNumberFormat="1" applyFont="1" applyFill="1" applyBorder="1" applyAlignment="1">
      <alignment horizontal="center"/>
    </xf>
    <xf numFmtId="0" fontId="12" fillId="38" borderId="44" xfId="0" applyFont="1" applyFill="1" applyBorder="1" applyAlignment="1">
      <alignment horizontal="center"/>
    </xf>
    <xf numFmtId="0" fontId="12" fillId="38" borderId="44" xfId="0" applyFont="1" applyFill="1" applyBorder="1" applyAlignment="1">
      <alignment/>
    </xf>
    <xf numFmtId="178" fontId="12" fillId="38" borderId="46" xfId="0" applyNumberFormat="1" applyFont="1" applyFill="1" applyBorder="1" applyAlignment="1">
      <alignment horizontal="center"/>
    </xf>
    <xf numFmtId="178" fontId="15" fillId="38" borderId="47" xfId="0" applyNumberFormat="1" applyFont="1" applyFill="1" applyBorder="1" applyAlignment="1">
      <alignment horizontal="center"/>
    </xf>
    <xf numFmtId="178" fontId="14" fillId="38" borderId="48" xfId="0" applyNumberFormat="1" applyFont="1" applyFill="1" applyBorder="1" applyAlignment="1">
      <alignment horizontal="center"/>
    </xf>
    <xf numFmtId="0" fontId="1" fillId="39" borderId="49" xfId="0" applyFont="1" applyFill="1" applyBorder="1" applyAlignment="1">
      <alignment horizontal="center"/>
    </xf>
    <xf numFmtId="178" fontId="31" fillId="36" borderId="25" xfId="0" applyNumberFormat="1" applyFont="1" applyFill="1" applyBorder="1" applyAlignment="1">
      <alignment horizontal="center" vertical="center" wrapText="1"/>
    </xf>
    <xf numFmtId="178" fontId="15" fillId="37" borderId="28" xfId="0" applyNumberFormat="1" applyFont="1" applyFill="1" applyBorder="1" applyAlignment="1">
      <alignment horizontal="center"/>
    </xf>
    <xf numFmtId="178" fontId="15" fillId="37" borderId="36" xfId="0" applyNumberFormat="1" applyFont="1" applyFill="1" applyBorder="1" applyAlignment="1">
      <alignment horizontal="center"/>
    </xf>
    <xf numFmtId="178" fontId="15" fillId="37" borderId="29" xfId="0" applyNumberFormat="1" applyFont="1" applyFill="1" applyBorder="1" applyAlignment="1">
      <alignment horizontal="center"/>
    </xf>
    <xf numFmtId="178" fontId="15" fillId="38" borderId="28" xfId="0" applyNumberFormat="1" applyFont="1" applyFill="1" applyBorder="1" applyAlignment="1">
      <alignment horizontal="center"/>
    </xf>
    <xf numFmtId="178" fontId="15" fillId="38" borderId="36" xfId="0" applyNumberFormat="1" applyFont="1" applyFill="1" applyBorder="1" applyAlignment="1">
      <alignment horizontal="center"/>
    </xf>
    <xf numFmtId="178" fontId="15" fillId="38" borderId="29" xfId="0" applyNumberFormat="1" applyFont="1" applyFill="1" applyBorder="1" applyAlignment="1">
      <alignment horizontal="center"/>
    </xf>
    <xf numFmtId="178" fontId="15" fillId="37" borderId="41" xfId="0" applyNumberFormat="1" applyFont="1" applyFill="1" applyBorder="1" applyAlignment="1">
      <alignment horizontal="center"/>
    </xf>
    <xf numFmtId="178" fontId="15" fillId="38" borderId="46" xfId="0" applyNumberFormat="1" applyFont="1" applyFill="1" applyBorder="1" applyAlignment="1">
      <alignment horizontal="center"/>
    </xf>
    <xf numFmtId="178" fontId="15" fillId="37" borderId="46" xfId="0" applyNumberFormat="1" applyFont="1" applyFill="1" applyBorder="1" applyAlignment="1">
      <alignment horizontal="center"/>
    </xf>
    <xf numFmtId="178" fontId="3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36" fillId="40" borderId="50" xfId="0" applyFont="1" applyFill="1" applyBorder="1" applyAlignment="1">
      <alignment horizontal="center" vertical="center"/>
    </xf>
    <xf numFmtId="0" fontId="37" fillId="40" borderId="51" xfId="0" applyFont="1" applyFill="1" applyBorder="1" applyAlignment="1">
      <alignment horizontal="center" vertical="center"/>
    </xf>
    <xf numFmtId="0" fontId="38" fillId="40" borderId="51" xfId="0" applyFont="1" applyFill="1" applyBorder="1" applyAlignment="1">
      <alignment horizontal="center" vertical="center"/>
    </xf>
    <xf numFmtId="0" fontId="6" fillId="33" borderId="38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22" fillId="6" borderId="52" xfId="0" applyFont="1" applyFill="1" applyBorder="1" applyAlignment="1">
      <alignment horizontal="center"/>
    </xf>
    <xf numFmtId="0" fontId="40" fillId="6" borderId="52" xfId="0" applyFont="1" applyFill="1" applyBorder="1" applyAlignment="1">
      <alignment horizontal="center"/>
    </xf>
    <xf numFmtId="0" fontId="39" fillId="6" borderId="52" xfId="0" applyFont="1" applyFill="1" applyBorder="1" applyAlignment="1">
      <alignment horizontal="center"/>
    </xf>
    <xf numFmtId="0" fontId="38" fillId="40" borderId="53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/>
    </xf>
    <xf numFmtId="0" fontId="40" fillId="24" borderId="52" xfId="0" applyFont="1" applyFill="1" applyBorder="1" applyAlignment="1">
      <alignment horizontal="center"/>
    </xf>
    <xf numFmtId="0" fontId="39" fillId="24" borderId="52" xfId="0" applyFont="1" applyFill="1" applyBorder="1" applyAlignment="1">
      <alignment horizontal="center"/>
    </xf>
    <xf numFmtId="0" fontId="12" fillId="38" borderId="39" xfId="0" applyFont="1" applyFill="1" applyBorder="1" applyAlignment="1">
      <alignment horizontal="center"/>
    </xf>
    <xf numFmtId="0" fontId="12" fillId="38" borderId="39" xfId="0" applyFont="1" applyFill="1" applyBorder="1" applyAlignment="1">
      <alignment/>
    </xf>
    <xf numFmtId="178" fontId="12" fillId="38" borderId="41" xfId="0" applyNumberFormat="1" applyFont="1" applyFill="1" applyBorder="1" applyAlignment="1">
      <alignment horizontal="center"/>
    </xf>
    <xf numFmtId="178" fontId="15" fillId="38" borderId="41" xfId="0" applyNumberFormat="1" applyFont="1" applyFill="1" applyBorder="1" applyAlignment="1">
      <alignment horizontal="center"/>
    </xf>
    <xf numFmtId="178" fontId="15" fillId="38" borderId="42" xfId="0" applyNumberFormat="1" applyFont="1" applyFill="1" applyBorder="1" applyAlignment="1">
      <alignment horizontal="center"/>
    </xf>
    <xf numFmtId="178" fontId="14" fillId="38" borderId="43" xfId="0" applyNumberFormat="1" applyFont="1" applyFill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24" borderId="48" xfId="0" applyFont="1" applyFill="1" applyBorder="1" applyAlignment="1" quotePrefix="1">
      <alignment horizontal="center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Alignment="1">
      <alignment/>
    </xf>
    <xf numFmtId="0" fontId="42" fillId="41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41" borderId="0" xfId="0" applyFont="1" applyFill="1" applyBorder="1" applyAlignment="1">
      <alignment/>
    </xf>
    <xf numFmtId="0" fontId="42" fillId="41" borderId="55" xfId="0" applyFont="1" applyFill="1" applyBorder="1" applyAlignment="1">
      <alignment horizontal="right"/>
    </xf>
    <xf numFmtId="0" fontId="42" fillId="41" borderId="22" xfId="0" applyFont="1" applyFill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34" fillId="41" borderId="0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2" fillId="41" borderId="55" xfId="0" applyFont="1" applyFill="1" applyBorder="1" applyAlignment="1">
      <alignment/>
    </xf>
    <xf numFmtId="0" fontId="42" fillId="41" borderId="2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42" borderId="61" xfId="0" applyFont="1" applyFill="1" applyBorder="1" applyAlignment="1">
      <alignment horizontal="center"/>
    </xf>
    <xf numFmtId="0" fontId="2" fillId="42" borderId="62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42" borderId="44" xfId="0" applyFont="1" applyFill="1" applyBorder="1" applyAlignment="1">
      <alignment horizontal="center"/>
    </xf>
    <xf numFmtId="0" fontId="2" fillId="42" borderId="48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66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2" borderId="34" xfId="0" applyFont="1" applyFill="1" applyBorder="1" applyAlignment="1">
      <alignment horizontal="center"/>
    </xf>
    <xf numFmtId="0" fontId="2" fillId="42" borderId="38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42" borderId="69" xfId="0" applyFont="1" applyFill="1" applyBorder="1" applyAlignment="1">
      <alignment horizontal="center"/>
    </xf>
    <xf numFmtId="0" fontId="2" fillId="42" borderId="56" xfId="0" applyFont="1" applyFill="1" applyBorder="1" applyAlignment="1">
      <alignment horizontal="center"/>
    </xf>
    <xf numFmtId="0" fontId="2" fillId="4" borderId="70" xfId="0" applyFont="1" applyFill="1" applyBorder="1" applyAlignment="1">
      <alignment horizontal="center"/>
    </xf>
    <xf numFmtId="0" fontId="2" fillId="4" borderId="71" xfId="0" applyFont="1" applyFill="1" applyBorder="1" applyAlignment="1">
      <alignment horizontal="center"/>
    </xf>
    <xf numFmtId="0" fontId="2" fillId="42" borderId="72" xfId="0" applyFont="1" applyFill="1" applyBorder="1" applyAlignment="1">
      <alignment horizontal="center"/>
    </xf>
    <xf numFmtId="0" fontId="2" fillId="42" borderId="73" xfId="0" applyFont="1" applyFill="1" applyBorder="1" applyAlignment="1">
      <alignment horizontal="center"/>
    </xf>
    <xf numFmtId="0" fontId="2" fillId="4" borderId="7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35" borderId="18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2" fillId="35" borderId="22" xfId="0" applyFont="1" applyFill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84" xfId="0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 horizontal="center" vertical="center"/>
    </xf>
    <xf numFmtId="0" fontId="45" fillId="0" borderId="75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50" fillId="0" borderId="86" xfId="0" applyFont="1" applyFill="1" applyBorder="1" applyAlignment="1">
      <alignment horizontal="center" vertical="center"/>
    </xf>
    <xf numFmtId="0" fontId="50" fillId="0" borderId="80" xfId="0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0" fontId="22" fillId="35" borderId="76" xfId="0" applyFont="1" applyFill="1" applyBorder="1" applyAlignment="1">
      <alignment horizontal="center" vertical="center"/>
    </xf>
    <xf numFmtId="0" fontId="110" fillId="0" borderId="74" xfId="0" applyFont="1" applyFill="1" applyBorder="1" applyAlignment="1">
      <alignment horizontal="center" vertical="center"/>
    </xf>
    <xf numFmtId="0" fontId="110" fillId="0" borderId="8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22" fillId="35" borderId="8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110" fillId="0" borderId="7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/>
    </xf>
    <xf numFmtId="0" fontId="22" fillId="0" borderId="7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2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" fillId="6" borderId="37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7" fillId="43" borderId="18" xfId="0" applyFont="1" applyFill="1" applyBorder="1" applyAlignment="1">
      <alignment horizontal="center"/>
    </xf>
    <xf numFmtId="0" fontId="7" fillId="43" borderId="89" xfId="0" applyFont="1" applyFill="1" applyBorder="1" applyAlignment="1">
      <alignment horizontal="center"/>
    </xf>
    <xf numFmtId="0" fontId="10" fillId="36" borderId="90" xfId="0" applyFont="1" applyFill="1" applyBorder="1" applyAlignment="1">
      <alignment horizontal="center"/>
    </xf>
    <xf numFmtId="0" fontId="10" fillId="36" borderId="91" xfId="0" applyFont="1" applyFill="1" applyBorder="1" applyAlignment="1">
      <alignment horizontal="center"/>
    </xf>
    <xf numFmtId="0" fontId="110" fillId="0" borderId="75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11" fillId="43" borderId="37" xfId="0" applyFont="1" applyFill="1" applyBorder="1" applyAlignment="1">
      <alignment horizontal="center"/>
    </xf>
    <xf numFmtId="0" fontId="12" fillId="37" borderId="92" xfId="0" applyFont="1" applyFill="1" applyBorder="1" applyAlignment="1">
      <alignment horizontal="center"/>
    </xf>
    <xf numFmtId="0" fontId="12" fillId="37" borderId="92" xfId="0" applyFont="1" applyFill="1" applyBorder="1" applyAlignment="1">
      <alignment/>
    </xf>
    <xf numFmtId="0" fontId="11" fillId="33" borderId="93" xfId="0" applyFont="1" applyFill="1" applyBorder="1" applyAlignment="1">
      <alignment horizontal="center"/>
    </xf>
    <xf numFmtId="178" fontId="12" fillId="37" borderId="20" xfId="0" applyNumberFormat="1" applyFont="1" applyFill="1" applyBorder="1" applyAlignment="1">
      <alignment horizontal="center"/>
    </xf>
    <xf numFmtId="0" fontId="11" fillId="34" borderId="93" xfId="0" applyFont="1" applyFill="1" applyBorder="1" applyAlignment="1">
      <alignment horizontal="center"/>
    </xf>
    <xf numFmtId="178" fontId="15" fillId="37" borderId="20" xfId="0" applyNumberFormat="1" applyFont="1" applyFill="1" applyBorder="1" applyAlignment="1">
      <alignment horizontal="center"/>
    </xf>
    <xf numFmtId="178" fontId="15" fillId="37" borderId="94" xfId="0" applyNumberFormat="1" applyFont="1" applyFill="1" applyBorder="1" applyAlignment="1">
      <alignment horizontal="center"/>
    </xf>
    <xf numFmtId="178" fontId="14" fillId="37" borderId="95" xfId="0" applyNumberFormat="1" applyFont="1" applyFill="1" applyBorder="1" applyAlignment="1">
      <alignment horizontal="center"/>
    </xf>
    <xf numFmtId="0" fontId="0" fillId="44" borderId="37" xfId="0" applyFill="1" applyBorder="1" applyAlignment="1">
      <alignment/>
    </xf>
    <xf numFmtId="179" fontId="0" fillId="44" borderId="37" xfId="0" applyNumberFormat="1" applyFill="1" applyBorder="1" applyAlignment="1">
      <alignment/>
    </xf>
    <xf numFmtId="0" fontId="0" fillId="44" borderId="67" xfId="0" applyFill="1" applyBorder="1" applyAlignment="1">
      <alignment horizontal="right"/>
    </xf>
    <xf numFmtId="0" fontId="0" fillId="44" borderId="36" xfId="0" applyFill="1" applyBorder="1" applyAlignment="1">
      <alignment/>
    </xf>
    <xf numFmtId="0" fontId="0" fillId="44" borderId="37" xfId="0" applyFill="1" applyBorder="1" applyAlignment="1">
      <alignment horizontal="right"/>
    </xf>
    <xf numFmtId="0" fontId="12" fillId="38" borderId="92" xfId="0" applyFont="1" applyFill="1" applyBorder="1" applyAlignment="1">
      <alignment horizontal="center"/>
    </xf>
    <xf numFmtId="0" fontId="12" fillId="38" borderId="92" xfId="0" applyFont="1" applyFill="1" applyBorder="1" applyAlignment="1">
      <alignment/>
    </xf>
    <xf numFmtId="178" fontId="12" fillId="38" borderId="20" xfId="0" applyNumberFormat="1" applyFont="1" applyFill="1" applyBorder="1" applyAlignment="1">
      <alignment horizontal="center"/>
    </xf>
    <xf numFmtId="178" fontId="15" fillId="38" borderId="20" xfId="0" applyNumberFormat="1" applyFont="1" applyFill="1" applyBorder="1" applyAlignment="1">
      <alignment horizontal="center"/>
    </xf>
    <xf numFmtId="178" fontId="15" fillId="38" borderId="94" xfId="0" applyNumberFormat="1" applyFont="1" applyFill="1" applyBorder="1" applyAlignment="1">
      <alignment horizontal="center"/>
    </xf>
    <xf numFmtId="178" fontId="14" fillId="38" borderId="95" xfId="0" applyNumberFormat="1" applyFont="1" applyFill="1" applyBorder="1" applyAlignment="1">
      <alignment horizontal="center"/>
    </xf>
    <xf numFmtId="0" fontId="22" fillId="6" borderId="96" xfId="0" applyFont="1" applyFill="1" applyBorder="1" applyAlignment="1">
      <alignment horizontal="center"/>
    </xf>
    <xf numFmtId="0" fontId="22" fillId="24" borderId="96" xfId="0" applyFont="1" applyFill="1" applyBorder="1" applyAlignment="1">
      <alignment horizontal="center"/>
    </xf>
    <xf numFmtId="0" fontId="22" fillId="6" borderId="97" xfId="0" applyFont="1" applyFill="1" applyBorder="1" applyAlignment="1">
      <alignment horizontal="center"/>
    </xf>
    <xf numFmtId="0" fontId="22" fillId="24" borderId="97" xfId="0" applyFont="1" applyFill="1" applyBorder="1" applyAlignment="1">
      <alignment horizontal="center"/>
    </xf>
    <xf numFmtId="0" fontId="0" fillId="45" borderId="37" xfId="0" applyFill="1" applyBorder="1" applyAlignment="1">
      <alignment/>
    </xf>
    <xf numFmtId="179" fontId="0" fillId="45" borderId="37" xfId="0" applyNumberFormat="1" applyFill="1" applyBorder="1" applyAlignment="1">
      <alignment/>
    </xf>
    <xf numFmtId="0" fontId="0" fillId="45" borderId="67" xfId="0" applyFill="1" applyBorder="1" applyAlignment="1">
      <alignment horizontal="right"/>
    </xf>
    <xf numFmtId="0" fontId="0" fillId="45" borderId="36" xfId="0" applyFill="1" applyBorder="1" applyAlignment="1">
      <alignment/>
    </xf>
    <xf numFmtId="0" fontId="52" fillId="36" borderId="98" xfId="0" applyFont="1" applyFill="1" applyBorder="1" applyAlignment="1">
      <alignment horizontal="center" wrapText="1"/>
    </xf>
    <xf numFmtId="0" fontId="52" fillId="35" borderId="99" xfId="0" applyFont="1" applyFill="1" applyBorder="1" applyAlignment="1">
      <alignment wrapText="1"/>
    </xf>
    <xf numFmtId="0" fontId="52" fillId="35" borderId="100" xfId="0" applyFont="1" applyFill="1" applyBorder="1" applyAlignment="1">
      <alignment horizontal="right" wrapText="1"/>
    </xf>
    <xf numFmtId="0" fontId="52" fillId="35" borderId="100" xfId="0" applyFont="1" applyFill="1" applyBorder="1" applyAlignment="1">
      <alignment horizontal="center" wrapText="1"/>
    </xf>
    <xf numFmtId="0" fontId="52" fillId="35" borderId="101" xfId="0" applyFont="1" applyFill="1" applyBorder="1" applyAlignment="1">
      <alignment horizontal="left" wrapText="1"/>
    </xf>
    <xf numFmtId="0" fontId="52" fillId="35" borderId="102" xfId="0" applyFont="1" applyFill="1" applyBorder="1" applyAlignment="1">
      <alignment horizontal="left" wrapText="1"/>
    </xf>
    <xf numFmtId="0" fontId="52" fillId="46" borderId="103" xfId="0" applyFont="1" applyFill="1" applyBorder="1" applyAlignment="1">
      <alignment wrapText="1"/>
    </xf>
    <xf numFmtId="0" fontId="52" fillId="46" borderId="100" xfId="0" applyFont="1" applyFill="1" applyBorder="1" applyAlignment="1">
      <alignment horizontal="right" wrapText="1"/>
    </xf>
    <xf numFmtId="0" fontId="52" fillId="46" borderId="100" xfId="0" applyFont="1" applyFill="1" applyBorder="1" applyAlignment="1">
      <alignment horizontal="center" wrapText="1"/>
    </xf>
    <xf numFmtId="0" fontId="52" fillId="46" borderId="101" xfId="0" applyFont="1" applyFill="1" applyBorder="1" applyAlignment="1">
      <alignment horizontal="left" wrapText="1"/>
    </xf>
    <xf numFmtId="0" fontId="52" fillId="46" borderId="104" xfId="0" applyFont="1" applyFill="1" applyBorder="1" applyAlignment="1">
      <alignment horizontal="left" wrapText="1"/>
    </xf>
    <xf numFmtId="0" fontId="52" fillId="35" borderId="104" xfId="0" applyFont="1" applyFill="1" applyBorder="1" applyAlignment="1">
      <alignment horizontal="left" wrapText="1"/>
    </xf>
    <xf numFmtId="0" fontId="52" fillId="46" borderId="19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52" fillId="35" borderId="105" xfId="0" applyFont="1" applyFill="1" applyBorder="1" applyAlignment="1">
      <alignment wrapText="1"/>
    </xf>
    <xf numFmtId="0" fontId="52" fillId="35" borderId="106" xfId="0" applyFont="1" applyFill="1" applyBorder="1" applyAlignment="1">
      <alignment horizontal="left" wrapText="1"/>
    </xf>
    <xf numFmtId="0" fontId="52" fillId="46" borderId="106" xfId="0" applyFont="1" applyFill="1" applyBorder="1" applyAlignment="1">
      <alignment horizontal="left" wrapText="1"/>
    </xf>
    <xf numFmtId="0" fontId="112" fillId="0" borderId="74" xfId="0" applyFont="1" applyFill="1" applyBorder="1" applyAlignment="1">
      <alignment horizontal="center" vertical="center"/>
    </xf>
    <xf numFmtId="0" fontId="112" fillId="0" borderId="77" xfId="0" applyFont="1" applyFill="1" applyBorder="1" applyAlignment="1">
      <alignment horizontal="center" vertical="center"/>
    </xf>
    <xf numFmtId="0" fontId="112" fillId="0" borderId="75" xfId="0" applyFont="1" applyFill="1" applyBorder="1" applyAlignment="1">
      <alignment horizontal="center" vertical="center"/>
    </xf>
    <xf numFmtId="0" fontId="112" fillId="0" borderId="87" xfId="0" applyFont="1" applyFill="1" applyBorder="1" applyAlignment="1">
      <alignment horizontal="center" vertical="center"/>
    </xf>
    <xf numFmtId="16" fontId="52" fillId="36" borderId="98" xfId="0" applyNumberFormat="1" applyFont="1" applyFill="1" applyBorder="1" applyAlignment="1">
      <alignment horizontal="center" wrapText="1"/>
    </xf>
    <xf numFmtId="0" fontId="0" fillId="16" borderId="37" xfId="0" applyFill="1" applyBorder="1" applyAlignment="1">
      <alignment/>
    </xf>
    <xf numFmtId="0" fontId="113" fillId="0" borderId="0" xfId="0" applyFont="1" applyAlignment="1">
      <alignment/>
    </xf>
    <xf numFmtId="0" fontId="111" fillId="43" borderId="0" xfId="0" applyFont="1" applyFill="1" applyBorder="1" applyAlignment="1">
      <alignment horizontal="center"/>
    </xf>
    <xf numFmtId="16" fontId="52" fillId="35" borderId="100" xfId="0" applyNumberFormat="1" applyFont="1" applyFill="1" applyBorder="1" applyAlignment="1">
      <alignment horizontal="center" wrapText="1"/>
    </xf>
    <xf numFmtId="0" fontId="110" fillId="0" borderId="79" xfId="0" applyFont="1" applyFill="1" applyBorder="1" applyAlignment="1">
      <alignment horizontal="center" vertical="center"/>
    </xf>
    <xf numFmtId="0" fontId="110" fillId="0" borderId="80" xfId="0" applyFont="1" applyFill="1" applyBorder="1" applyAlignment="1">
      <alignment horizontal="center" vertical="center"/>
    </xf>
    <xf numFmtId="0" fontId="0" fillId="41" borderId="37" xfId="0" applyFill="1" applyBorder="1" applyAlignment="1">
      <alignment/>
    </xf>
    <xf numFmtId="179" fontId="0" fillId="41" borderId="37" xfId="0" applyNumberFormat="1" applyFill="1" applyBorder="1" applyAlignment="1">
      <alignment/>
    </xf>
    <xf numFmtId="0" fontId="0" fillId="41" borderId="67" xfId="0" applyFill="1" applyBorder="1" applyAlignment="1">
      <alignment horizontal="right"/>
    </xf>
    <xf numFmtId="0" fontId="0" fillId="41" borderId="36" xfId="0" applyFill="1" applyBorder="1" applyAlignment="1">
      <alignment/>
    </xf>
    <xf numFmtId="0" fontId="0" fillId="22" borderId="37" xfId="0" applyFill="1" applyBorder="1" applyAlignment="1">
      <alignment/>
    </xf>
    <xf numFmtId="179" fontId="0" fillId="22" borderId="37" xfId="0" applyNumberFormat="1" applyFill="1" applyBorder="1" applyAlignment="1">
      <alignment/>
    </xf>
    <xf numFmtId="0" fontId="0" fillId="22" borderId="67" xfId="0" applyFill="1" applyBorder="1" applyAlignment="1">
      <alignment horizontal="right"/>
    </xf>
    <xf numFmtId="0" fontId="0" fillId="22" borderId="36" xfId="0" applyFill="1" applyBorder="1" applyAlignment="1">
      <alignment/>
    </xf>
    <xf numFmtId="0" fontId="110" fillId="0" borderId="83" xfId="0" applyFont="1" applyFill="1" applyBorder="1" applyAlignment="1">
      <alignment horizontal="center" vertical="center"/>
    </xf>
    <xf numFmtId="0" fontId="110" fillId="0" borderId="84" xfId="0" applyFont="1" applyFill="1" applyBorder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110" fillId="0" borderId="82" xfId="0" applyFont="1" applyFill="1" applyBorder="1" applyAlignment="1">
      <alignment horizontal="center" vertical="center"/>
    </xf>
    <xf numFmtId="0" fontId="22" fillId="24" borderId="107" xfId="0" applyFont="1" applyFill="1" applyBorder="1" applyAlignment="1">
      <alignment horizontal="center"/>
    </xf>
    <xf numFmtId="0" fontId="22" fillId="24" borderId="108" xfId="0" applyFont="1" applyFill="1" applyBorder="1" applyAlignment="1">
      <alignment horizontal="center"/>
    </xf>
    <xf numFmtId="0" fontId="40" fillId="24" borderId="108" xfId="0" applyFont="1" applyFill="1" applyBorder="1" applyAlignment="1">
      <alignment horizontal="center"/>
    </xf>
    <xf numFmtId="0" fontId="39" fillId="24" borderId="108" xfId="0" applyFont="1" applyFill="1" applyBorder="1" applyAlignment="1">
      <alignment horizontal="center"/>
    </xf>
    <xf numFmtId="0" fontId="22" fillId="24" borderId="109" xfId="0" applyFont="1" applyFill="1" applyBorder="1" applyAlignment="1">
      <alignment horizontal="center"/>
    </xf>
    <xf numFmtId="0" fontId="112" fillId="0" borderId="79" xfId="0" applyFont="1" applyFill="1" applyBorder="1" applyAlignment="1">
      <alignment horizontal="center" vertical="center"/>
    </xf>
    <xf numFmtId="0" fontId="112" fillId="0" borderId="80" xfId="0" applyFon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22" fillId="6" borderId="48" xfId="0" applyFont="1" applyFill="1" applyBorder="1" applyAlignment="1" quotePrefix="1">
      <alignment horizontal="center"/>
    </xf>
    <xf numFmtId="0" fontId="110" fillId="0" borderId="86" xfId="0" applyFont="1" applyFill="1" applyBorder="1" applyAlignment="1">
      <alignment horizontal="center" vertical="center"/>
    </xf>
    <xf numFmtId="0" fontId="114" fillId="0" borderId="79" xfId="0" applyFont="1" applyFill="1" applyBorder="1" applyAlignment="1">
      <alignment horizontal="center" vertical="center"/>
    </xf>
    <xf numFmtId="0" fontId="114" fillId="0" borderId="80" xfId="0" applyFont="1" applyFill="1" applyBorder="1" applyAlignment="1">
      <alignment horizontal="center" vertical="center"/>
    </xf>
    <xf numFmtId="0" fontId="115" fillId="0" borderId="79" xfId="0" applyFont="1" applyFill="1" applyBorder="1" applyAlignment="1">
      <alignment horizontal="center" vertical="center"/>
    </xf>
    <xf numFmtId="0" fontId="115" fillId="0" borderId="83" xfId="0" applyFont="1" applyFill="1" applyBorder="1" applyAlignment="1">
      <alignment horizontal="center" vertical="center"/>
    </xf>
    <xf numFmtId="0" fontId="0" fillId="47" borderId="37" xfId="0" applyFill="1" applyBorder="1" applyAlignment="1">
      <alignment/>
    </xf>
    <xf numFmtId="179" fontId="0" fillId="47" borderId="37" xfId="0" applyNumberFormat="1" applyFill="1" applyBorder="1" applyAlignment="1">
      <alignment/>
    </xf>
    <xf numFmtId="0" fontId="0" fillId="47" borderId="67" xfId="0" applyFill="1" applyBorder="1" applyAlignment="1">
      <alignment horizontal="right"/>
    </xf>
    <xf numFmtId="0" fontId="0" fillId="47" borderId="36" xfId="0" applyFill="1" applyBorder="1" applyAlignment="1">
      <alignment/>
    </xf>
    <xf numFmtId="16" fontId="0" fillId="44" borderId="37" xfId="0" applyNumberFormat="1" applyFill="1" applyBorder="1" applyAlignment="1">
      <alignment/>
    </xf>
    <xf numFmtId="0" fontId="12" fillId="24" borderId="37" xfId="0" applyFont="1" applyFill="1" applyBorder="1" applyAlignment="1">
      <alignment horizontal="center"/>
    </xf>
    <xf numFmtId="0" fontId="116" fillId="0" borderId="79" xfId="0" applyFont="1" applyFill="1" applyBorder="1" applyAlignment="1">
      <alignment horizontal="center" vertical="center"/>
    </xf>
    <xf numFmtId="0" fontId="116" fillId="0" borderId="80" xfId="0" applyFont="1" applyFill="1" applyBorder="1" applyAlignment="1">
      <alignment horizontal="center" vertical="center"/>
    </xf>
    <xf numFmtId="0" fontId="116" fillId="0" borderId="86" xfId="0" applyFont="1" applyFill="1" applyBorder="1" applyAlignment="1">
      <alignment horizontal="center" vertical="center"/>
    </xf>
    <xf numFmtId="0" fontId="112" fillId="0" borderId="82" xfId="0" applyFont="1" applyFill="1" applyBorder="1" applyAlignment="1">
      <alignment horizontal="center" vertical="center"/>
    </xf>
    <xf numFmtId="0" fontId="0" fillId="42" borderId="37" xfId="0" applyFill="1" applyBorder="1" applyAlignment="1">
      <alignment/>
    </xf>
    <xf numFmtId="179" fontId="0" fillId="42" borderId="37" xfId="0" applyNumberFormat="1" applyFill="1" applyBorder="1" applyAlignment="1">
      <alignment/>
    </xf>
    <xf numFmtId="0" fontId="0" fillId="42" borderId="67" xfId="0" applyFill="1" applyBorder="1" applyAlignment="1">
      <alignment horizontal="right"/>
    </xf>
    <xf numFmtId="0" fontId="0" fillId="42" borderId="36" xfId="0" applyFill="1" applyBorder="1" applyAlignment="1">
      <alignment/>
    </xf>
    <xf numFmtId="0" fontId="0" fillId="48" borderId="37" xfId="0" applyFill="1" applyBorder="1" applyAlignment="1">
      <alignment/>
    </xf>
    <xf numFmtId="179" fontId="0" fillId="48" borderId="37" xfId="0" applyNumberFormat="1" applyFill="1" applyBorder="1" applyAlignment="1">
      <alignment/>
    </xf>
    <xf numFmtId="0" fontId="0" fillId="48" borderId="67" xfId="0" applyFill="1" applyBorder="1" applyAlignment="1">
      <alignment horizontal="right"/>
    </xf>
    <xf numFmtId="0" fontId="0" fillId="48" borderId="36" xfId="0" applyFill="1" applyBorder="1" applyAlignment="1">
      <alignment/>
    </xf>
    <xf numFmtId="0" fontId="22" fillId="6" borderId="66" xfId="0" applyFont="1" applyFill="1" applyBorder="1" applyAlignment="1">
      <alignment horizontal="center"/>
    </xf>
    <xf numFmtId="0" fontId="112" fillId="0" borderId="83" xfId="0" applyFont="1" applyFill="1" applyBorder="1" applyAlignment="1">
      <alignment horizontal="center" vertical="center"/>
    </xf>
    <xf numFmtId="0" fontId="117" fillId="0" borderId="0" xfId="0" applyFont="1" applyBorder="1" applyAlignment="1">
      <alignment horizontal="left" vertical="center"/>
    </xf>
    <xf numFmtId="0" fontId="6" fillId="45" borderId="38" xfId="0" applyFont="1" applyFill="1" applyBorder="1" applyAlignment="1" quotePrefix="1">
      <alignment horizontal="center"/>
    </xf>
    <xf numFmtId="0" fontId="22" fillId="6" borderId="66" xfId="0" applyFont="1" applyFill="1" applyBorder="1" applyAlignment="1">
      <alignment horizontal="center"/>
    </xf>
    <xf numFmtId="0" fontId="22" fillId="24" borderId="66" xfId="0" applyFont="1" applyFill="1" applyBorder="1" applyAlignment="1">
      <alignment horizontal="center"/>
    </xf>
    <xf numFmtId="0" fontId="22" fillId="6" borderId="110" xfId="0" applyFont="1" applyFill="1" applyBorder="1" applyAlignment="1">
      <alignment horizontal="center"/>
    </xf>
    <xf numFmtId="0" fontId="22" fillId="6" borderId="111" xfId="0" applyFont="1" applyFill="1" applyBorder="1" applyAlignment="1">
      <alignment horizontal="center"/>
    </xf>
    <xf numFmtId="0" fontId="40" fillId="6" borderId="111" xfId="0" applyFont="1" applyFill="1" applyBorder="1" applyAlignment="1">
      <alignment horizontal="center"/>
    </xf>
    <xf numFmtId="0" fontId="39" fillId="6" borderId="111" xfId="0" applyFont="1" applyFill="1" applyBorder="1" applyAlignment="1">
      <alignment horizontal="center"/>
    </xf>
    <xf numFmtId="0" fontId="22" fillId="6" borderId="112" xfId="0" applyFont="1" applyFill="1" applyBorder="1" applyAlignment="1">
      <alignment horizontal="center"/>
    </xf>
    <xf numFmtId="0" fontId="22" fillId="24" borderId="96" xfId="0" applyFont="1" applyFill="1" applyBorder="1" applyAlignment="1">
      <alignment horizontal="center" vertical="center"/>
    </xf>
    <xf numFmtId="0" fontId="6" fillId="24" borderId="52" xfId="0" applyFont="1" applyFill="1" applyBorder="1" applyAlignment="1">
      <alignment horizontal="center" vertical="center" wrapText="1"/>
    </xf>
    <xf numFmtId="0" fontId="40" fillId="24" borderId="52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22" fillId="24" borderId="97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/>
    </xf>
    <xf numFmtId="0" fontId="118" fillId="41" borderId="55" xfId="0" applyFont="1" applyFill="1" applyBorder="1" applyAlignment="1">
      <alignment horizontal="center"/>
    </xf>
    <xf numFmtId="16" fontId="118" fillId="41" borderId="22" xfId="0" applyNumberFormat="1" applyFont="1" applyFill="1" applyBorder="1" applyAlignment="1">
      <alignment horizontal="center"/>
    </xf>
    <xf numFmtId="0" fontId="118" fillId="41" borderId="0" xfId="0" applyFont="1" applyFill="1" applyBorder="1" applyAlignment="1">
      <alignment horizontal="center"/>
    </xf>
    <xf numFmtId="0" fontId="118" fillId="41" borderId="22" xfId="0" applyFont="1" applyFill="1" applyBorder="1" applyAlignment="1">
      <alignment horizontal="center"/>
    </xf>
    <xf numFmtId="0" fontId="119" fillId="41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120" fillId="43" borderId="34" xfId="0" applyFont="1" applyFill="1" applyBorder="1" applyAlignment="1">
      <alignment horizontal="right"/>
    </xf>
    <xf numFmtId="0" fontId="120" fillId="43" borderId="37" xfId="0" applyFont="1" applyFill="1" applyBorder="1" applyAlignment="1">
      <alignment horizontal="center"/>
    </xf>
    <xf numFmtId="0" fontId="120" fillId="43" borderId="38" xfId="0" applyFont="1" applyFill="1" applyBorder="1" applyAlignment="1">
      <alignment/>
    </xf>
    <xf numFmtId="0" fontId="56" fillId="49" borderId="44" xfId="0" applyFont="1" applyFill="1" applyBorder="1" applyAlignment="1">
      <alignment horizontal="right"/>
    </xf>
    <xf numFmtId="0" fontId="56" fillId="49" borderId="47" xfId="0" applyFont="1" applyFill="1" applyBorder="1" applyAlignment="1">
      <alignment horizontal="center"/>
    </xf>
    <xf numFmtId="0" fontId="55" fillId="49" borderId="48" xfId="0" applyFont="1" applyFill="1" applyBorder="1" applyAlignment="1">
      <alignment/>
    </xf>
    <xf numFmtId="0" fontId="56" fillId="44" borderId="34" xfId="0" applyFont="1" applyFill="1" applyBorder="1" applyAlignment="1">
      <alignment horizontal="right"/>
    </xf>
    <xf numFmtId="0" fontId="56" fillId="44" borderId="37" xfId="0" applyFont="1" applyFill="1" applyBorder="1" applyAlignment="1">
      <alignment horizontal="center"/>
    </xf>
    <xf numFmtId="0" fontId="55" fillId="44" borderId="38" xfId="0" applyFont="1" applyFill="1" applyBorder="1" applyAlignment="1">
      <alignment/>
    </xf>
    <xf numFmtId="0" fontId="56" fillId="49" borderId="34" xfId="0" applyFont="1" applyFill="1" applyBorder="1" applyAlignment="1">
      <alignment horizontal="right"/>
    </xf>
    <xf numFmtId="0" fontId="56" fillId="49" borderId="37" xfId="0" applyFont="1" applyFill="1" applyBorder="1" applyAlignment="1">
      <alignment horizontal="center"/>
    </xf>
    <xf numFmtId="0" fontId="55" fillId="49" borderId="38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49" borderId="72" xfId="0" applyFont="1" applyFill="1" applyBorder="1" applyAlignment="1">
      <alignment horizontal="right"/>
    </xf>
    <xf numFmtId="0" fontId="55" fillId="49" borderId="113" xfId="0" applyFont="1" applyFill="1" applyBorder="1" applyAlignment="1">
      <alignment horizontal="center"/>
    </xf>
    <xf numFmtId="0" fontId="55" fillId="49" borderId="73" xfId="0" applyFont="1" applyFill="1" applyBorder="1" applyAlignment="1">
      <alignment/>
    </xf>
    <xf numFmtId="0" fontId="121" fillId="44" borderId="114" xfId="0" applyFont="1" applyFill="1" applyBorder="1" applyAlignment="1">
      <alignment/>
    </xf>
    <xf numFmtId="0" fontId="122" fillId="41" borderId="115" xfId="0" applyFont="1" applyFill="1" applyBorder="1" applyAlignment="1">
      <alignment horizontal="center" vertical="center"/>
    </xf>
    <xf numFmtId="0" fontId="42" fillId="41" borderId="14" xfId="0" applyFont="1" applyFill="1" applyBorder="1" applyAlignment="1">
      <alignment horizontal="center"/>
    </xf>
    <xf numFmtId="0" fontId="42" fillId="41" borderId="14" xfId="0" applyFont="1" applyFill="1" applyBorder="1" applyAlignment="1">
      <alignment/>
    </xf>
    <xf numFmtId="0" fontId="42" fillId="41" borderId="14" xfId="0" applyFont="1" applyFill="1" applyBorder="1" applyAlignment="1">
      <alignment/>
    </xf>
    <xf numFmtId="0" fontId="123" fillId="41" borderId="54" xfId="0" applyFont="1" applyFill="1" applyBorder="1" applyAlignment="1">
      <alignment horizontal="left" vertical="center"/>
    </xf>
    <xf numFmtId="0" fontId="122" fillId="41" borderId="116" xfId="0" applyFont="1" applyFill="1" applyBorder="1" applyAlignment="1">
      <alignment horizontal="center" vertical="center"/>
    </xf>
    <xf numFmtId="0" fontId="124" fillId="41" borderId="17" xfId="0" applyFont="1" applyFill="1" applyBorder="1" applyAlignment="1">
      <alignment horizontal="center" vertical="center"/>
    </xf>
    <xf numFmtId="0" fontId="42" fillId="41" borderId="0" xfId="0" applyFont="1" applyFill="1" applyBorder="1" applyAlignment="1">
      <alignment horizontal="right"/>
    </xf>
    <xf numFmtId="0" fontId="42" fillId="41" borderId="0" xfId="0" applyFont="1" applyFill="1" applyBorder="1" applyAlignment="1">
      <alignment horizontal="left"/>
    </xf>
    <xf numFmtId="0" fontId="28" fillId="41" borderId="19" xfId="0" applyFont="1" applyFill="1" applyBorder="1" applyAlignment="1">
      <alignment/>
    </xf>
    <xf numFmtId="0" fontId="28" fillId="41" borderId="16" xfId="0" applyFont="1" applyFill="1" applyBorder="1" applyAlignment="1">
      <alignment horizontal="right"/>
    </xf>
    <xf numFmtId="0" fontId="0" fillId="41" borderId="16" xfId="0" applyFont="1" applyFill="1" applyBorder="1" applyAlignment="1">
      <alignment/>
    </xf>
    <xf numFmtId="0" fontId="28" fillId="41" borderId="16" xfId="0" applyFont="1" applyFill="1" applyBorder="1" applyAlignment="1">
      <alignment/>
    </xf>
    <xf numFmtId="0" fontId="28" fillId="41" borderId="17" xfId="0" applyFont="1" applyFill="1" applyBorder="1" applyAlignment="1">
      <alignment/>
    </xf>
    <xf numFmtId="0" fontId="55" fillId="41" borderId="0" xfId="0" applyFont="1" applyFill="1" applyAlignment="1">
      <alignment/>
    </xf>
    <xf numFmtId="0" fontId="56" fillId="41" borderId="0" xfId="0" applyFont="1" applyFill="1" applyAlignment="1">
      <alignment/>
    </xf>
    <xf numFmtId="0" fontId="54" fillId="41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center"/>
    </xf>
    <xf numFmtId="0" fontId="55" fillId="41" borderId="0" xfId="0" applyFont="1" applyFill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1" borderId="0" xfId="0" applyFont="1" applyFill="1" applyBorder="1" applyAlignment="1">
      <alignment/>
    </xf>
    <xf numFmtId="0" fontId="54" fillId="41" borderId="0" xfId="0" applyFont="1" applyFill="1" applyAlignment="1">
      <alignment horizontal="center"/>
    </xf>
    <xf numFmtId="0" fontId="55" fillId="41" borderId="0" xfId="0" applyFont="1" applyFill="1" applyAlignment="1">
      <alignment horizontal="center"/>
    </xf>
    <xf numFmtId="0" fontId="123" fillId="41" borderId="54" xfId="0" applyFont="1" applyFill="1" applyBorder="1" applyAlignment="1">
      <alignment horizontal="right" vertical="center"/>
    </xf>
    <xf numFmtId="0" fontId="124" fillId="41" borderId="19" xfId="0" applyFont="1" applyFill="1" applyBorder="1" applyAlignment="1">
      <alignment horizontal="center" vertical="center"/>
    </xf>
    <xf numFmtId="0" fontId="119" fillId="41" borderId="17" xfId="0" applyFont="1" applyFill="1" applyBorder="1" applyAlignment="1">
      <alignment horizontal="right" vertical="center"/>
    </xf>
    <xf numFmtId="0" fontId="119" fillId="41" borderId="16" xfId="0" applyFont="1" applyFill="1" applyBorder="1" applyAlignment="1">
      <alignment horizontal="right" vertical="center"/>
    </xf>
    <xf numFmtId="0" fontId="122" fillId="41" borderId="19" xfId="0" applyFont="1" applyFill="1" applyBorder="1" applyAlignment="1">
      <alignment horizontal="center" vertical="center"/>
    </xf>
    <xf numFmtId="0" fontId="123" fillId="41" borderId="17" xfId="0" applyFont="1" applyFill="1" applyBorder="1" applyAlignment="1">
      <alignment horizontal="right" vertical="center"/>
    </xf>
    <xf numFmtId="0" fontId="123" fillId="41" borderId="16" xfId="0" applyFont="1" applyFill="1" applyBorder="1" applyAlignment="1">
      <alignment horizontal="left" vertical="center"/>
    </xf>
    <xf numFmtId="0" fontId="122" fillId="41" borderId="17" xfId="0" applyFont="1" applyFill="1" applyBorder="1" applyAlignment="1">
      <alignment horizontal="center" vertical="center"/>
    </xf>
    <xf numFmtId="0" fontId="118" fillId="41" borderId="22" xfId="0" applyFont="1" applyFill="1" applyBorder="1" applyAlignment="1">
      <alignment horizontal="left"/>
    </xf>
    <xf numFmtId="0" fontId="118" fillId="41" borderId="0" xfId="0" applyFont="1" applyFill="1" applyBorder="1" applyAlignment="1">
      <alignment/>
    </xf>
    <xf numFmtId="0" fontId="118" fillId="41" borderId="55" xfId="0" applyFont="1" applyFill="1" applyBorder="1" applyAlignment="1">
      <alignment/>
    </xf>
    <xf numFmtId="0" fontId="123" fillId="41" borderId="16" xfId="0" applyFont="1" applyFill="1" applyBorder="1" applyAlignment="1">
      <alignment vertical="center"/>
    </xf>
    <xf numFmtId="0" fontId="122" fillId="41" borderId="16" xfId="0" applyFont="1" applyFill="1" applyBorder="1" applyAlignment="1">
      <alignment horizontal="center" vertical="center"/>
    </xf>
    <xf numFmtId="0" fontId="123" fillId="41" borderId="17" xfId="0" applyFont="1" applyFill="1" applyBorder="1" applyAlignment="1">
      <alignment horizontal="left" vertical="center"/>
    </xf>
    <xf numFmtId="0" fontId="124" fillId="41" borderId="16" xfId="0" applyFont="1" applyFill="1" applyBorder="1" applyAlignment="1">
      <alignment horizontal="center" vertical="center"/>
    </xf>
    <xf numFmtId="0" fontId="119" fillId="41" borderId="16" xfId="0" applyFont="1" applyFill="1" applyBorder="1" applyAlignment="1">
      <alignment vertical="center"/>
    </xf>
    <xf numFmtId="0" fontId="125" fillId="41" borderId="19" xfId="0" applyFont="1" applyFill="1" applyBorder="1" applyAlignment="1">
      <alignment vertical="center"/>
    </xf>
    <xf numFmtId="0" fontId="126" fillId="41" borderId="16" xfId="0" applyFont="1" applyFill="1" applyBorder="1" applyAlignment="1">
      <alignment horizontal="center" vertical="center"/>
    </xf>
    <xf numFmtId="0" fontId="119" fillId="41" borderId="0" xfId="0" applyFont="1" applyFill="1" applyBorder="1" applyAlignment="1">
      <alignment horizontal="left" vertical="center"/>
    </xf>
    <xf numFmtId="0" fontId="124" fillId="41" borderId="15" xfId="0" applyFont="1" applyFill="1" applyBorder="1" applyAlignment="1">
      <alignment horizontal="center" vertical="center"/>
    </xf>
    <xf numFmtId="0" fontId="123" fillId="41" borderId="19" xfId="0" applyFont="1" applyFill="1" applyBorder="1" applyAlignment="1">
      <alignment vertical="center"/>
    </xf>
    <xf numFmtId="0" fontId="122" fillId="41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42" applyAlignment="1" applyProtection="1">
      <alignment horizontal="center"/>
      <protection/>
    </xf>
    <xf numFmtId="0" fontId="4" fillId="0" borderId="0" xfId="42" applyFont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16" fillId="0" borderId="117" xfId="0" applyFont="1" applyFill="1" applyBorder="1" applyAlignment="1">
      <alignment horizontal="center" vertical="center"/>
    </xf>
    <xf numFmtId="0" fontId="1" fillId="0" borderId="118" xfId="0" applyFont="1" applyBorder="1" applyAlignment="1">
      <alignment/>
    </xf>
    <xf numFmtId="0" fontId="1" fillId="0" borderId="25" xfId="0" applyFont="1" applyFill="1" applyBorder="1" applyAlignment="1">
      <alignment horizontal="left" vertical="center"/>
    </xf>
    <xf numFmtId="0" fontId="1" fillId="0" borderId="119" xfId="0" applyFont="1" applyFill="1" applyBorder="1" applyAlignment="1">
      <alignment/>
    </xf>
    <xf numFmtId="0" fontId="6" fillId="0" borderId="115" xfId="0" applyFont="1" applyBorder="1" applyAlignment="1">
      <alignment horizontal="center" vertical="center" wrapText="1"/>
    </xf>
    <xf numFmtId="0" fontId="6" fillId="0" borderId="54" xfId="0" applyFont="1" applyBorder="1" applyAlignment="1">
      <alignment/>
    </xf>
    <xf numFmtId="0" fontId="6" fillId="0" borderId="116" xfId="0" applyFont="1" applyBorder="1" applyAlignment="1">
      <alignment/>
    </xf>
    <xf numFmtId="0" fontId="6" fillId="0" borderId="11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/>
    </xf>
    <xf numFmtId="0" fontId="6" fillId="0" borderId="116" xfId="0" applyFont="1" applyFill="1" applyBorder="1" applyAlignment="1">
      <alignment/>
    </xf>
    <xf numFmtId="0" fontId="127" fillId="0" borderId="25" xfId="0" applyFont="1" applyFill="1" applyBorder="1" applyAlignment="1">
      <alignment horizontal="left" vertical="center"/>
    </xf>
    <xf numFmtId="0" fontId="127" fillId="0" borderId="119" xfId="0" applyFont="1" applyFill="1" applyBorder="1" applyAlignment="1">
      <alignment/>
    </xf>
    <xf numFmtId="0" fontId="1" fillId="0" borderId="93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19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19" xfId="0" applyFont="1" applyBorder="1" applyAlignment="1">
      <alignment/>
    </xf>
    <xf numFmtId="0" fontId="22" fillId="0" borderId="93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9" xfId="0" applyFont="1" applyBorder="1" applyAlignment="1">
      <alignment/>
    </xf>
    <xf numFmtId="0" fontId="44" fillId="0" borderId="117" xfId="0" applyFont="1" applyFill="1" applyBorder="1" applyAlignment="1">
      <alignment horizontal="center" vertical="center"/>
    </xf>
    <xf numFmtId="0" fontId="22" fillId="0" borderId="118" xfId="0" applyFont="1" applyBorder="1" applyAlignment="1">
      <alignment/>
    </xf>
    <xf numFmtId="0" fontId="18" fillId="0" borderId="93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19" xfId="0" applyFont="1" applyBorder="1" applyAlignment="1">
      <alignment/>
    </xf>
    <xf numFmtId="0" fontId="44" fillId="0" borderId="25" xfId="0" applyFont="1" applyFill="1" applyBorder="1" applyAlignment="1">
      <alignment horizontal="center" vertical="center"/>
    </xf>
    <xf numFmtId="0" fontId="22" fillId="0" borderId="119" xfId="0" applyFont="1" applyBorder="1" applyAlignment="1">
      <alignment/>
    </xf>
    <xf numFmtId="0" fontId="127" fillId="0" borderId="25" xfId="0" applyFont="1" applyFill="1" applyBorder="1" applyAlignment="1">
      <alignment horizontal="left" vertical="center" wrapText="1"/>
    </xf>
    <xf numFmtId="0" fontId="127" fillId="0" borderId="119" xfId="0" applyFont="1" applyFill="1" applyBorder="1" applyAlignment="1">
      <alignment wrapText="1"/>
    </xf>
    <xf numFmtId="0" fontId="25" fillId="0" borderId="1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19" xfId="0" applyFont="1" applyBorder="1" applyAlignment="1">
      <alignment horizontal="left" vertical="center"/>
    </xf>
    <xf numFmtId="0" fontId="46" fillId="0" borderId="9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1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127" fillId="0" borderId="25" xfId="0" applyFont="1" applyBorder="1" applyAlignment="1">
      <alignment horizontal="left" vertical="center"/>
    </xf>
    <xf numFmtId="0" fontId="127" fillId="0" borderId="119" xfId="0" applyFont="1" applyBorder="1" applyAlignment="1">
      <alignment/>
    </xf>
    <xf numFmtId="0" fontId="127" fillId="0" borderId="119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9" fillId="0" borderId="25" xfId="0" applyFont="1" applyBorder="1" applyAlignment="1">
      <alignment horizontal="center" vertical="center"/>
    </xf>
    <xf numFmtId="0" fontId="49" fillId="0" borderId="119" xfId="0" applyFont="1" applyBorder="1" applyAlignment="1">
      <alignment horizontal="center" vertical="center"/>
    </xf>
    <xf numFmtId="0" fontId="128" fillId="0" borderId="25" xfId="0" applyFont="1" applyFill="1" applyBorder="1" applyAlignment="1">
      <alignment horizontal="center" vertical="center"/>
    </xf>
    <xf numFmtId="0" fontId="128" fillId="0" borderId="119" xfId="0" applyFont="1" applyBorder="1" applyAlignment="1">
      <alignment/>
    </xf>
    <xf numFmtId="0" fontId="51" fillId="0" borderId="25" xfId="0" applyFont="1" applyFill="1" applyBorder="1" applyAlignment="1">
      <alignment horizontal="center" vertical="center"/>
    </xf>
    <xf numFmtId="0" fontId="51" fillId="0" borderId="119" xfId="0" applyFont="1" applyBorder="1" applyAlignment="1">
      <alignment/>
    </xf>
    <xf numFmtId="0" fontId="30" fillId="50" borderId="0" xfId="0" applyFont="1" applyFill="1" applyAlignment="1">
      <alignment horizontal="center"/>
    </xf>
    <xf numFmtId="0" fontId="30" fillId="50" borderId="0" xfId="0" applyFont="1" applyFill="1" applyBorder="1" applyAlignment="1">
      <alignment horizontal="center" vertical="justify"/>
    </xf>
    <xf numFmtId="0" fontId="6" fillId="33" borderId="34" xfId="0" applyFont="1" applyFill="1" applyBorder="1" applyAlignment="1">
      <alignment horizontal="center"/>
    </xf>
    <xf numFmtId="0" fontId="6" fillId="48" borderId="37" xfId="0" applyFont="1" applyFill="1" applyBorder="1" applyAlignment="1">
      <alignment horizontal="center"/>
    </xf>
    <xf numFmtId="0" fontId="6" fillId="48" borderId="37" xfId="0" applyNumberFormat="1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/>
    </xf>
    <xf numFmtId="0" fontId="22" fillId="24" borderId="47" xfId="0" applyFont="1" applyFill="1" applyBorder="1" applyAlignment="1">
      <alignment horizontal="center"/>
    </xf>
    <xf numFmtId="0" fontId="22" fillId="6" borderId="44" xfId="0" applyFont="1" applyFill="1" applyBorder="1" applyAlignment="1">
      <alignment horizontal="center"/>
    </xf>
    <xf numFmtId="0" fontId="22" fillId="6" borderId="47" xfId="0" applyFont="1" applyFill="1" applyBorder="1" applyAlignment="1">
      <alignment horizontal="center"/>
    </xf>
    <xf numFmtId="16" fontId="6" fillId="45" borderId="37" xfId="0" applyNumberFormat="1" applyFont="1" applyFill="1" applyBorder="1" applyAlignment="1">
      <alignment horizontal="center"/>
    </xf>
    <xf numFmtId="0" fontId="6" fillId="45" borderId="37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40" borderId="51" xfId="0" applyFont="1" applyFill="1" applyBorder="1" applyAlignment="1">
      <alignment horizontal="center" vertical="center" wrapText="1"/>
    </xf>
    <xf numFmtId="0" fontId="35" fillId="37" borderId="120" xfId="0" applyFont="1" applyFill="1" applyBorder="1" applyAlignment="1">
      <alignment horizontal="center"/>
    </xf>
    <xf numFmtId="0" fontId="35" fillId="37" borderId="121" xfId="0" applyFont="1" applyFill="1" applyBorder="1" applyAlignment="1">
      <alignment horizontal="center"/>
    </xf>
    <xf numFmtId="0" fontId="35" fillId="37" borderId="122" xfId="0" applyFont="1" applyFill="1" applyBorder="1" applyAlignment="1">
      <alignment horizontal="center"/>
    </xf>
    <xf numFmtId="0" fontId="22" fillId="24" borderId="66" xfId="0" applyFont="1" applyFill="1" applyBorder="1" applyAlignment="1">
      <alignment horizontal="center"/>
    </xf>
    <xf numFmtId="0" fontId="22" fillId="24" borderId="88" xfId="0" applyFont="1" applyFill="1" applyBorder="1" applyAlignment="1">
      <alignment horizontal="center"/>
    </xf>
    <xf numFmtId="0" fontId="22" fillId="24" borderId="46" xfId="0" applyFont="1" applyFill="1" applyBorder="1" applyAlignment="1">
      <alignment horizontal="center"/>
    </xf>
    <xf numFmtId="0" fontId="22" fillId="6" borderId="66" xfId="0" applyFont="1" applyFill="1" applyBorder="1" applyAlignment="1">
      <alignment horizontal="center"/>
    </xf>
    <xf numFmtId="0" fontId="22" fillId="6" borderId="88" xfId="0" applyFont="1" applyFill="1" applyBorder="1" applyAlignment="1">
      <alignment horizontal="center"/>
    </xf>
    <xf numFmtId="0" fontId="22" fillId="6" borderId="46" xfId="0" applyFont="1" applyFill="1" applyBorder="1" applyAlignment="1">
      <alignment horizontal="center"/>
    </xf>
    <xf numFmtId="0" fontId="6" fillId="45" borderId="34" xfId="0" applyFont="1" applyFill="1" applyBorder="1" applyAlignment="1">
      <alignment horizontal="center"/>
    </xf>
    <xf numFmtId="0" fontId="6" fillId="45" borderId="37" xfId="0" applyFont="1" applyFill="1" applyBorder="1" applyAlignment="1">
      <alignment horizontal="center"/>
    </xf>
    <xf numFmtId="0" fontId="26" fillId="37" borderId="61" xfId="0" applyFont="1" applyFill="1" applyBorder="1" applyAlignment="1">
      <alignment horizontal="center"/>
    </xf>
    <xf numFmtId="0" fontId="26" fillId="37" borderId="123" xfId="0" applyFont="1" applyFill="1" applyBorder="1" applyAlignment="1">
      <alignment horizontal="center"/>
    </xf>
    <xf numFmtId="0" fontId="26" fillId="37" borderId="62" xfId="0" applyFont="1" applyFill="1" applyBorder="1" applyAlignment="1">
      <alignment horizontal="center"/>
    </xf>
    <xf numFmtId="0" fontId="10" fillId="36" borderId="124" xfId="0" applyFont="1" applyFill="1" applyBorder="1" applyAlignment="1">
      <alignment horizontal="center"/>
    </xf>
    <xf numFmtId="0" fontId="10" fillId="36" borderId="125" xfId="0" applyFont="1" applyFill="1" applyBorder="1" applyAlignment="1">
      <alignment horizontal="center"/>
    </xf>
    <xf numFmtId="178" fontId="29" fillId="36" borderId="126" xfId="0" applyNumberFormat="1" applyFont="1" applyFill="1" applyBorder="1" applyAlignment="1">
      <alignment horizontal="center" vertical="center" wrapText="1"/>
    </xf>
    <xf numFmtId="178" fontId="29" fillId="36" borderId="127" xfId="0" applyNumberFormat="1" applyFont="1" applyFill="1" applyBorder="1" applyAlignment="1">
      <alignment horizontal="center" vertical="center" wrapText="1"/>
    </xf>
    <xf numFmtId="178" fontId="29" fillId="36" borderId="12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21" fillId="0" borderId="16" xfId="0" applyFont="1" applyBorder="1" applyAlignment="1">
      <alignment horizontal="center"/>
    </xf>
    <xf numFmtId="16" fontId="8" fillId="38" borderId="115" xfId="0" applyNumberFormat="1" applyFont="1" applyFill="1" applyBorder="1" applyAlignment="1">
      <alignment horizontal="center"/>
    </xf>
    <xf numFmtId="0" fontId="8" fillId="38" borderId="54" xfId="0" applyFont="1" applyFill="1" applyBorder="1" applyAlignment="1">
      <alignment horizontal="center"/>
    </xf>
    <xf numFmtId="0" fontId="8" fillId="38" borderId="116" xfId="0" applyFont="1" applyFill="1" applyBorder="1" applyAlignment="1">
      <alignment horizontal="center"/>
    </xf>
    <xf numFmtId="0" fontId="52" fillId="36" borderId="115" xfId="0" applyFont="1" applyFill="1" applyBorder="1" applyAlignment="1">
      <alignment horizontal="center" wrapText="1"/>
    </xf>
    <xf numFmtId="0" fontId="52" fillId="36" borderId="98" xfId="0" applyFont="1" applyFill="1" applyBorder="1" applyAlignment="1">
      <alignment horizontal="center" wrapText="1"/>
    </xf>
    <xf numFmtId="0" fontId="52" fillId="36" borderId="129" xfId="0" applyFont="1" applyFill="1" applyBorder="1" applyAlignment="1">
      <alignment horizontal="center" wrapText="1"/>
    </xf>
    <xf numFmtId="0" fontId="52" fillId="36" borderId="116" xfId="0" applyFont="1" applyFill="1" applyBorder="1" applyAlignment="1">
      <alignment horizontal="center" wrapText="1"/>
    </xf>
    <xf numFmtId="179" fontId="52" fillId="36" borderId="130" xfId="0" applyNumberFormat="1" applyFont="1" applyFill="1" applyBorder="1" applyAlignment="1">
      <alignment horizontal="center" wrapText="1"/>
    </xf>
    <xf numFmtId="179" fontId="52" fillId="36" borderId="131" xfId="0" applyNumberFormat="1" applyFont="1" applyFill="1" applyBorder="1" applyAlignment="1">
      <alignment horizontal="center" wrapText="1"/>
    </xf>
    <xf numFmtId="179" fontId="52" fillId="36" borderId="132" xfId="0" applyNumberFormat="1" applyFont="1" applyFill="1" applyBorder="1" applyAlignment="1">
      <alignment horizontal="center" wrapText="1"/>
    </xf>
    <xf numFmtId="0" fontId="53" fillId="48" borderId="133" xfId="0" applyFont="1" applyFill="1" applyBorder="1" applyAlignment="1">
      <alignment horizontal="center" wrapText="1"/>
    </xf>
    <xf numFmtId="0" fontId="53" fillId="48" borderId="134" xfId="0" applyFont="1" applyFill="1" applyBorder="1" applyAlignment="1">
      <alignment horizontal="center" wrapText="1"/>
    </xf>
    <xf numFmtId="0" fontId="53" fillId="48" borderId="135" xfId="0" applyFont="1" applyFill="1" applyBorder="1" applyAlignment="1">
      <alignment horizontal="center" wrapText="1"/>
    </xf>
    <xf numFmtId="0" fontId="52" fillId="46" borderId="136" xfId="0" applyFont="1" applyFill="1" applyBorder="1" applyAlignment="1">
      <alignment horizontal="center" wrapText="1"/>
    </xf>
    <xf numFmtId="0" fontId="52" fillId="46" borderId="137" xfId="0" applyFont="1" applyFill="1" applyBorder="1" applyAlignment="1">
      <alignment horizontal="center" wrapText="1"/>
    </xf>
    <xf numFmtId="0" fontId="53" fillId="45" borderId="133" xfId="0" applyFont="1" applyFill="1" applyBorder="1" applyAlignment="1">
      <alignment horizontal="center" wrapText="1"/>
    </xf>
    <xf numFmtId="0" fontId="53" fillId="45" borderId="134" xfId="0" applyFont="1" applyFill="1" applyBorder="1" applyAlignment="1">
      <alignment horizontal="center" wrapText="1"/>
    </xf>
    <xf numFmtId="0" fontId="53" fillId="45" borderId="135" xfId="0" applyFont="1" applyFill="1" applyBorder="1" applyAlignment="1">
      <alignment horizontal="center" wrapText="1"/>
    </xf>
    <xf numFmtId="0" fontId="52" fillId="46" borderId="16" xfId="0" applyFont="1" applyFill="1" applyBorder="1" applyAlignment="1">
      <alignment horizontal="center" wrapText="1"/>
    </xf>
    <xf numFmtId="0" fontId="52" fillId="46" borderId="17" xfId="0" applyFont="1" applyFill="1" applyBorder="1" applyAlignment="1">
      <alignment horizontal="center" wrapText="1"/>
    </xf>
    <xf numFmtId="0" fontId="52" fillId="35" borderId="99" xfId="0" applyFont="1" applyFill="1" applyBorder="1" applyAlignment="1">
      <alignment horizontal="center" wrapText="1"/>
    </xf>
    <xf numFmtId="0" fontId="52" fillId="35" borderId="138" xfId="0" applyFont="1" applyFill="1" applyBorder="1" applyAlignment="1">
      <alignment horizontal="center" wrapText="1"/>
    </xf>
    <xf numFmtId="0" fontId="52" fillId="35" borderId="102" xfId="0" applyFont="1" applyFill="1" applyBorder="1" applyAlignment="1">
      <alignment horizontal="center" wrapText="1"/>
    </xf>
    <xf numFmtId="0" fontId="8" fillId="38" borderId="115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179" fontId="52" fillId="36" borderId="22" xfId="0" applyNumberFormat="1" applyFont="1" applyFill="1" applyBorder="1" applyAlignment="1">
      <alignment horizontal="center" wrapText="1"/>
    </xf>
    <xf numFmtId="179" fontId="52" fillId="36" borderId="0" xfId="0" applyNumberFormat="1" applyFont="1" applyFill="1" applyBorder="1" applyAlignment="1">
      <alignment horizontal="center" wrapText="1"/>
    </xf>
    <xf numFmtId="179" fontId="52" fillId="36" borderId="55" xfId="0" applyNumberFormat="1" applyFont="1" applyFill="1" applyBorder="1" applyAlignment="1">
      <alignment horizontal="center" wrapText="1"/>
    </xf>
    <xf numFmtId="0" fontId="55" fillId="48" borderId="61" xfId="0" applyFont="1" applyFill="1" applyBorder="1" applyAlignment="1">
      <alignment horizontal="center"/>
    </xf>
    <xf numFmtId="0" fontId="55" fillId="48" borderId="123" xfId="0" applyFont="1" applyFill="1" applyBorder="1" applyAlignment="1">
      <alignment horizontal="center"/>
    </xf>
    <xf numFmtId="0" fontId="55" fillId="48" borderId="62" xfId="0" applyFont="1" applyFill="1" applyBorder="1" applyAlignment="1">
      <alignment horizontal="center"/>
    </xf>
    <xf numFmtId="0" fontId="121" fillId="44" borderId="139" xfId="0" applyFont="1" applyFill="1" applyBorder="1" applyAlignment="1">
      <alignment horizontal="center"/>
    </xf>
    <xf numFmtId="0" fontId="121" fillId="44" borderId="140" xfId="0" applyFont="1" applyFill="1" applyBorder="1" applyAlignment="1">
      <alignment horizontal="center"/>
    </xf>
    <xf numFmtId="0" fontId="55" fillId="6" borderId="120" xfId="0" applyFont="1" applyFill="1" applyBorder="1" applyAlignment="1">
      <alignment horizontal="center"/>
    </xf>
    <xf numFmtId="0" fontId="55" fillId="6" borderId="121" xfId="0" applyFont="1" applyFill="1" applyBorder="1" applyAlignment="1">
      <alignment horizontal="center"/>
    </xf>
    <xf numFmtId="0" fontId="55" fillId="6" borderId="122" xfId="0" applyFont="1" applyFill="1" applyBorder="1" applyAlignment="1">
      <alignment horizontal="center"/>
    </xf>
    <xf numFmtId="179" fontId="56" fillId="42" borderId="72" xfId="0" applyNumberFormat="1" applyFont="1" applyFill="1" applyBorder="1" applyAlignment="1">
      <alignment horizontal="center"/>
    </xf>
    <xf numFmtId="179" fontId="56" fillId="42" borderId="113" xfId="0" applyNumberFormat="1" applyFont="1" applyFill="1" applyBorder="1" applyAlignment="1">
      <alignment horizontal="center"/>
    </xf>
    <xf numFmtId="179" fontId="56" fillId="42" borderId="73" xfId="0" applyNumberFormat="1" applyFont="1" applyFill="1" applyBorder="1" applyAlignment="1">
      <alignment horizontal="center"/>
    </xf>
    <xf numFmtId="179" fontId="56" fillId="51" borderId="61" xfId="0" applyNumberFormat="1" applyFont="1" applyFill="1" applyBorder="1" applyAlignment="1">
      <alignment horizontal="center"/>
    </xf>
    <xf numFmtId="179" fontId="56" fillId="51" borderId="123" xfId="0" applyNumberFormat="1" applyFont="1" applyFill="1" applyBorder="1" applyAlignment="1">
      <alignment horizontal="center"/>
    </xf>
    <xf numFmtId="179" fontId="56" fillId="51" borderId="62" xfId="0" applyNumberFormat="1" applyFont="1" applyFill="1" applyBorder="1" applyAlignment="1">
      <alignment horizontal="center"/>
    </xf>
    <xf numFmtId="0" fontId="33" fillId="41" borderId="18" xfId="0" applyFont="1" applyFill="1" applyBorder="1" applyAlignment="1">
      <alignment horizontal="center" vertical="center"/>
    </xf>
    <xf numFmtId="0" fontId="33" fillId="41" borderId="14" xfId="0" applyFont="1" applyFill="1" applyBorder="1" applyAlignment="1">
      <alignment horizontal="center" vertical="center"/>
    </xf>
    <xf numFmtId="0" fontId="33" fillId="41" borderId="15" xfId="0" applyFont="1" applyFill="1" applyBorder="1" applyAlignment="1">
      <alignment horizontal="center" vertical="center"/>
    </xf>
    <xf numFmtId="0" fontId="33" fillId="41" borderId="22" xfId="0" applyFont="1" applyFill="1" applyBorder="1" applyAlignment="1">
      <alignment horizontal="center" vertical="center"/>
    </xf>
    <xf numFmtId="0" fontId="33" fillId="41" borderId="0" xfId="0" applyFont="1" applyFill="1" applyBorder="1" applyAlignment="1">
      <alignment horizontal="center" vertical="center"/>
    </xf>
    <xf numFmtId="0" fontId="33" fillId="41" borderId="55" xfId="0" applyFont="1" applyFill="1" applyBorder="1" applyAlignment="1">
      <alignment horizontal="center" vertical="center"/>
    </xf>
    <xf numFmtId="0" fontId="33" fillId="41" borderId="19" xfId="0" applyFont="1" applyFill="1" applyBorder="1" applyAlignment="1">
      <alignment horizontal="center" vertical="center"/>
    </xf>
    <xf numFmtId="0" fontId="33" fillId="41" borderId="16" xfId="0" applyFont="1" applyFill="1" applyBorder="1" applyAlignment="1">
      <alignment horizontal="center" vertical="center"/>
    </xf>
    <xf numFmtId="0" fontId="33" fillId="41" borderId="17" xfId="0" applyFont="1" applyFill="1" applyBorder="1" applyAlignment="1">
      <alignment horizontal="center" vertical="center"/>
    </xf>
    <xf numFmtId="0" fontId="34" fillId="41" borderId="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42" borderId="61" xfId="0" applyFont="1" applyFill="1" applyBorder="1" applyAlignment="1">
      <alignment horizontal="center"/>
    </xf>
    <xf numFmtId="0" fontId="2" fillId="42" borderId="62" xfId="0" applyFont="1" applyFill="1" applyBorder="1" applyAlignment="1">
      <alignment horizontal="center"/>
    </xf>
    <xf numFmtId="0" fontId="1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Dorozhkin@tnk-bp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55"/>
  <sheetViews>
    <sheetView tabSelected="1" zoomScale="85" zoomScaleNormal="85" zoomScalePageLayoutView="0" workbookViewId="0" topLeftCell="A1">
      <selection activeCell="I42" sqref="I42"/>
    </sheetView>
  </sheetViews>
  <sheetFormatPr defaultColWidth="9.00390625" defaultRowHeight="12.75"/>
  <cols>
    <col min="1" max="1" width="3.125" style="32" customWidth="1"/>
    <col min="2" max="2" width="18.625" style="32" bestFit="1" customWidth="1"/>
    <col min="3" max="4" width="4.125" style="78" customWidth="1"/>
    <col min="5" max="5" width="3.25390625" style="78" hidden="1" customWidth="1"/>
    <col min="6" max="7" width="3.875" style="78" customWidth="1"/>
    <col min="8" max="8" width="3.25390625" style="78" hidden="1" customWidth="1"/>
    <col min="9" max="10" width="3.25390625" style="78" customWidth="1"/>
    <col min="11" max="11" width="3.25390625" style="78" hidden="1" customWidth="1"/>
    <col min="12" max="13" width="4.25390625" style="78" customWidth="1"/>
    <col min="14" max="14" width="3.25390625" style="78" hidden="1" customWidth="1"/>
    <col min="15" max="16" width="3.25390625" style="78" customWidth="1"/>
    <col min="17" max="17" width="3.25390625" style="78" hidden="1" customWidth="1"/>
    <col min="18" max="19" width="3.25390625" style="78" customWidth="1"/>
    <col min="20" max="20" width="3.25390625" style="78" hidden="1" customWidth="1"/>
    <col min="21" max="22" width="3.25390625" style="78" customWidth="1"/>
    <col min="23" max="23" width="3.25390625" style="78" hidden="1" customWidth="1"/>
    <col min="24" max="25" width="3.25390625" style="78" customWidth="1"/>
    <col min="26" max="26" width="3.25390625" style="78" hidden="1" customWidth="1"/>
    <col min="27" max="28" width="3.25390625" style="78" customWidth="1"/>
    <col min="29" max="29" width="3.25390625" style="78" hidden="1" customWidth="1"/>
    <col min="30" max="31" width="3.25390625" style="78" customWidth="1"/>
    <col min="32" max="32" width="3.25390625" style="78" hidden="1" customWidth="1"/>
    <col min="33" max="34" width="3.25390625" style="78" customWidth="1"/>
    <col min="35" max="35" width="3.25390625" style="78" hidden="1" customWidth="1"/>
    <col min="36" max="37" width="4.625" style="78" customWidth="1"/>
    <col min="38" max="38" width="3.25390625" style="32" hidden="1" customWidth="1"/>
    <col min="39" max="40" width="3.25390625" style="32" customWidth="1"/>
    <col min="41" max="41" width="3.25390625" style="32" hidden="1" customWidth="1"/>
    <col min="42" max="43" width="3.25390625" style="32" customWidth="1"/>
    <col min="44" max="74" width="3.25390625" style="32" hidden="1" customWidth="1"/>
    <col min="75" max="75" width="3.25390625" style="32" customWidth="1"/>
    <col min="76" max="77" width="4.875" style="32" bestFit="1" customWidth="1"/>
    <col min="78" max="78" width="3.25390625" style="36" hidden="1" customWidth="1"/>
    <col min="79" max="176" width="3.25390625" style="32" hidden="1" customWidth="1"/>
    <col min="177" max="177" width="2.25390625" style="32" bestFit="1" customWidth="1"/>
    <col min="178" max="178" width="3.25390625" style="32" customWidth="1"/>
    <col min="179" max="179" width="2.875" style="32" customWidth="1"/>
    <col min="180" max="16384" width="9.125" style="32" customWidth="1"/>
  </cols>
  <sheetData>
    <row r="1" spans="1:178" ht="20.25">
      <c r="A1" s="625" t="s">
        <v>30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625"/>
      <c r="BR1" s="625"/>
      <c r="BS1" s="625"/>
      <c r="BT1" s="625"/>
      <c r="BU1" s="625"/>
      <c r="BV1" s="625"/>
      <c r="BW1" s="625"/>
      <c r="BX1" s="625"/>
      <c r="BY1" s="625"/>
      <c r="BZ1" s="625"/>
      <c r="CA1" s="625"/>
      <c r="CB1" s="625"/>
      <c r="CC1" s="625"/>
      <c r="CD1" s="625"/>
      <c r="CE1" s="625"/>
      <c r="CF1" s="625"/>
      <c r="CG1" s="625"/>
      <c r="CH1" s="625"/>
      <c r="CI1" s="625"/>
      <c r="CJ1" s="625"/>
      <c r="CK1" s="625"/>
      <c r="CL1" s="625"/>
      <c r="CM1" s="625"/>
      <c r="CN1" s="625"/>
      <c r="CO1" s="625"/>
      <c r="CP1" s="625"/>
      <c r="CQ1" s="625"/>
      <c r="CR1" s="625"/>
      <c r="CS1" s="625"/>
      <c r="CT1" s="625"/>
      <c r="CU1" s="625"/>
      <c r="CV1" s="625"/>
      <c r="CW1" s="625"/>
      <c r="CX1" s="625"/>
      <c r="CY1" s="625"/>
      <c r="CZ1" s="625"/>
      <c r="DA1" s="625"/>
      <c r="DB1" s="625"/>
      <c r="DC1" s="625"/>
      <c r="DD1" s="625"/>
      <c r="DE1" s="625"/>
      <c r="DF1" s="625"/>
      <c r="DG1" s="625"/>
      <c r="DH1" s="625"/>
      <c r="DI1" s="625"/>
      <c r="DJ1" s="625"/>
      <c r="DK1" s="625"/>
      <c r="DL1" s="625"/>
      <c r="DM1" s="625"/>
      <c r="DN1" s="625"/>
      <c r="DO1" s="625"/>
      <c r="DP1" s="625"/>
      <c r="DQ1" s="625"/>
      <c r="DR1" s="625"/>
      <c r="DS1" s="625"/>
      <c r="DT1" s="625"/>
      <c r="DU1" s="625"/>
      <c r="DV1" s="625"/>
      <c r="DW1" s="625"/>
      <c r="DX1" s="625"/>
      <c r="DY1" s="625"/>
      <c r="DZ1" s="625"/>
      <c r="EA1" s="625"/>
      <c r="EB1" s="625"/>
      <c r="EC1" s="625"/>
      <c r="ED1" s="625"/>
      <c r="EE1" s="625"/>
      <c r="EF1" s="625"/>
      <c r="EG1" s="625"/>
      <c r="EH1" s="625"/>
      <c r="EI1" s="625"/>
      <c r="EJ1" s="625"/>
      <c r="EK1" s="625"/>
      <c r="EL1" s="625"/>
      <c r="EM1" s="625"/>
      <c r="EN1" s="625"/>
      <c r="EO1" s="625"/>
      <c r="EP1" s="625"/>
      <c r="EQ1" s="625"/>
      <c r="ER1" s="625"/>
      <c r="ES1" s="625"/>
      <c r="ET1" s="625"/>
      <c r="EU1" s="625"/>
      <c r="EV1" s="625"/>
      <c r="EW1" s="625"/>
      <c r="EX1" s="625"/>
      <c r="EY1" s="625"/>
      <c r="EZ1" s="625"/>
      <c r="FA1" s="625"/>
      <c r="FB1" s="625"/>
      <c r="FC1" s="625"/>
      <c r="FD1" s="625"/>
      <c r="FE1" s="625"/>
      <c r="FF1" s="625"/>
      <c r="FG1" s="625"/>
      <c r="FH1" s="625"/>
      <c r="FI1" s="625"/>
      <c r="FJ1" s="625"/>
      <c r="FK1" s="625"/>
      <c r="FL1" s="625"/>
      <c r="FM1" s="625"/>
      <c r="FN1" s="625"/>
      <c r="FO1" s="625"/>
      <c r="FP1" s="625"/>
      <c r="FQ1" s="625"/>
      <c r="FR1" s="625"/>
      <c r="FS1" s="625"/>
      <c r="FT1" s="625"/>
      <c r="FU1" s="625"/>
      <c r="FV1" s="625"/>
    </row>
    <row r="2" spans="1:178" ht="21" thickBot="1">
      <c r="A2" s="626" t="s">
        <v>117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6"/>
      <c r="BE2" s="626"/>
      <c r="BF2" s="626"/>
      <c r="BG2" s="626"/>
      <c r="BH2" s="626"/>
      <c r="BI2" s="626"/>
      <c r="BJ2" s="626"/>
      <c r="BK2" s="626"/>
      <c r="BL2" s="626"/>
      <c r="BM2" s="626"/>
      <c r="BN2" s="626"/>
      <c r="BO2" s="626"/>
      <c r="BP2" s="626"/>
      <c r="BQ2" s="626"/>
      <c r="BR2" s="626"/>
      <c r="BS2" s="626"/>
      <c r="BT2" s="626"/>
      <c r="BU2" s="626"/>
      <c r="BV2" s="626"/>
      <c r="BW2" s="626"/>
      <c r="BX2" s="626"/>
      <c r="BY2" s="626"/>
      <c r="BZ2" s="626"/>
      <c r="CA2" s="626"/>
      <c r="CB2" s="626"/>
      <c r="CC2" s="626"/>
      <c r="CD2" s="626"/>
      <c r="CE2" s="626"/>
      <c r="CF2" s="626"/>
      <c r="CG2" s="626"/>
      <c r="CH2" s="626"/>
      <c r="CI2" s="626"/>
      <c r="CJ2" s="626"/>
      <c r="CK2" s="626"/>
      <c r="CL2" s="626"/>
      <c r="CM2" s="626"/>
      <c r="CN2" s="626"/>
      <c r="CO2" s="626"/>
      <c r="CP2" s="626"/>
      <c r="CQ2" s="626"/>
      <c r="CR2" s="626"/>
      <c r="CS2" s="626"/>
      <c r="CT2" s="626"/>
      <c r="CU2" s="626"/>
      <c r="CV2" s="626"/>
      <c r="CW2" s="626"/>
      <c r="CX2" s="626"/>
      <c r="CY2" s="626"/>
      <c r="CZ2" s="626"/>
      <c r="DA2" s="626"/>
      <c r="DB2" s="626"/>
      <c r="DC2" s="626"/>
      <c r="DD2" s="626"/>
      <c r="DE2" s="626"/>
      <c r="DF2" s="626"/>
      <c r="DG2" s="626"/>
      <c r="DH2" s="626"/>
      <c r="DI2" s="626"/>
      <c r="DJ2" s="626"/>
      <c r="DK2" s="626"/>
      <c r="DL2" s="626"/>
      <c r="DM2" s="626"/>
      <c r="DN2" s="626"/>
      <c r="DO2" s="626"/>
      <c r="DP2" s="626"/>
      <c r="DQ2" s="626"/>
      <c r="DR2" s="626"/>
      <c r="DS2" s="626"/>
      <c r="DT2" s="626"/>
      <c r="DU2" s="626"/>
      <c r="DV2" s="626"/>
      <c r="DW2" s="626"/>
      <c r="DX2" s="626"/>
      <c r="DY2" s="626"/>
      <c r="DZ2" s="626"/>
      <c r="EA2" s="626"/>
      <c r="EB2" s="626"/>
      <c r="EC2" s="626"/>
      <c r="ED2" s="626"/>
      <c r="EE2" s="626"/>
      <c r="EF2" s="626"/>
      <c r="EG2" s="626"/>
      <c r="EH2" s="626"/>
      <c r="EI2" s="626"/>
      <c r="EJ2" s="626"/>
      <c r="EK2" s="626"/>
      <c r="EL2" s="626"/>
      <c r="EM2" s="626"/>
      <c r="EN2" s="626"/>
      <c r="EO2" s="626"/>
      <c r="EP2" s="626"/>
      <c r="EQ2" s="626"/>
      <c r="ER2" s="626"/>
      <c r="ES2" s="626"/>
      <c r="ET2" s="626"/>
      <c r="EU2" s="626"/>
      <c r="EV2" s="626"/>
      <c r="EW2" s="626"/>
      <c r="EX2" s="626"/>
      <c r="EY2" s="626"/>
      <c r="EZ2" s="626"/>
      <c r="FA2" s="626"/>
      <c r="FB2" s="626"/>
      <c r="FC2" s="626"/>
      <c r="FD2" s="626"/>
      <c r="FE2" s="626"/>
      <c r="FF2" s="626"/>
      <c r="FG2" s="626"/>
      <c r="FH2" s="626"/>
      <c r="FI2" s="626"/>
      <c r="FJ2" s="626"/>
      <c r="FK2" s="626"/>
      <c r="FL2" s="626"/>
      <c r="FM2" s="626"/>
      <c r="FN2" s="626"/>
      <c r="FO2" s="626"/>
      <c r="FP2" s="626"/>
      <c r="FQ2" s="626"/>
      <c r="FR2" s="626"/>
      <c r="FS2" s="626"/>
      <c r="FT2" s="626"/>
      <c r="FU2" s="626"/>
      <c r="FV2" s="626"/>
    </row>
    <row r="3" spans="1:178" ht="12" customHeight="1" thickBot="1">
      <c r="A3" s="88"/>
      <c r="B3" s="89"/>
      <c r="C3" s="549" t="str">
        <f>B4</f>
        <v>Стройград</v>
      </c>
      <c r="D3" s="550"/>
      <c r="E3" s="551"/>
      <c r="F3" s="549" t="str">
        <f>B6</f>
        <v>Сбербанк</v>
      </c>
      <c r="G3" s="550"/>
      <c r="H3" s="551"/>
      <c r="I3" s="549" t="s">
        <v>147</v>
      </c>
      <c r="J3" s="550"/>
      <c r="K3" s="551"/>
      <c r="L3" s="549" t="str">
        <f>B10</f>
        <v>Боровский</v>
      </c>
      <c r="M3" s="550"/>
      <c r="N3" s="551"/>
      <c r="O3" s="552" t="str">
        <f>B12</f>
        <v>Россар</v>
      </c>
      <c r="P3" s="553"/>
      <c r="Q3" s="554"/>
      <c r="R3" s="549" t="str">
        <f>B14</f>
        <v>Тавда</v>
      </c>
      <c r="S3" s="550"/>
      <c r="T3" s="551"/>
      <c r="U3" s="549" t="s">
        <v>61</v>
      </c>
      <c r="V3" s="550"/>
      <c r="W3" s="551"/>
      <c r="X3" s="549" t="s">
        <v>122</v>
      </c>
      <c r="Y3" s="550"/>
      <c r="Z3" s="551"/>
      <c r="AA3" s="549" t="str">
        <f>B20</f>
        <v>ТГСХА</v>
      </c>
      <c r="AB3" s="550"/>
      <c r="AC3" s="551"/>
      <c r="AD3" s="549" t="s">
        <v>146</v>
      </c>
      <c r="AE3" s="550"/>
      <c r="AF3" s="551"/>
      <c r="AG3" s="549" t="s">
        <v>148</v>
      </c>
      <c r="AH3" s="550"/>
      <c r="AI3" s="551"/>
      <c r="AJ3" s="549" t="str">
        <f>B26</f>
        <v>Чинги-тура</v>
      </c>
      <c r="AK3" s="550"/>
      <c r="AL3" s="551"/>
      <c r="AM3" s="549" t="str">
        <f>B28</f>
        <v>Согаз</v>
      </c>
      <c r="AN3" s="550"/>
      <c r="AO3" s="551"/>
      <c r="AP3" s="552" t="str">
        <f>B30</f>
        <v>АДС</v>
      </c>
      <c r="AQ3" s="553"/>
      <c r="AR3" s="554"/>
      <c r="AS3" s="549"/>
      <c r="AT3" s="550"/>
      <c r="AU3" s="551"/>
      <c r="AV3" s="549"/>
      <c r="AW3" s="550"/>
      <c r="AX3" s="551"/>
      <c r="AY3" s="549"/>
      <c r="AZ3" s="550"/>
      <c r="BA3" s="551"/>
      <c r="BB3" s="549"/>
      <c r="BC3" s="550"/>
      <c r="BD3" s="551"/>
      <c r="BE3" s="552"/>
      <c r="BF3" s="553"/>
      <c r="BG3" s="554"/>
      <c r="BH3" s="549">
        <f>W26</f>
        <v>3</v>
      </c>
      <c r="BI3" s="550"/>
      <c r="BJ3" s="551"/>
      <c r="BK3" s="549" t="str">
        <f>B28</f>
        <v>Согаз</v>
      </c>
      <c r="BL3" s="550"/>
      <c r="BM3" s="551"/>
      <c r="BN3" s="549"/>
      <c r="BO3" s="550"/>
      <c r="BP3" s="551"/>
      <c r="BQ3" s="549"/>
      <c r="BR3" s="550"/>
      <c r="BS3" s="551"/>
      <c r="BT3" s="549"/>
      <c r="BU3" s="550"/>
      <c r="BV3" s="551"/>
      <c r="BW3" s="90" t="s">
        <v>0</v>
      </c>
      <c r="BX3" s="591" t="s">
        <v>2</v>
      </c>
      <c r="BY3" s="551"/>
      <c r="BZ3" s="91" t="s">
        <v>3</v>
      </c>
      <c r="CA3" s="35" t="s">
        <v>6</v>
      </c>
      <c r="CB3" s="35" t="s">
        <v>5</v>
      </c>
      <c r="CC3" s="35" t="s">
        <v>4</v>
      </c>
      <c r="CD3" s="33"/>
      <c r="CK3" s="615" t="s">
        <v>7</v>
      </c>
      <c r="CL3" s="615"/>
      <c r="CM3" s="615"/>
      <c r="CN3" s="615"/>
      <c r="CO3" s="615"/>
      <c r="CP3" s="615"/>
      <c r="CQ3" s="615"/>
      <c r="CR3" s="615"/>
      <c r="CS3" s="615"/>
      <c r="CT3" s="615"/>
      <c r="CU3" s="615"/>
      <c r="CV3" s="615"/>
      <c r="CW3" s="615"/>
      <c r="CX3" s="615"/>
      <c r="CY3" s="615"/>
      <c r="CZ3" s="615"/>
      <c r="DA3" s="615"/>
      <c r="DB3" s="615"/>
      <c r="DC3" s="615"/>
      <c r="DE3" s="615" t="s">
        <v>8</v>
      </c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Y3" s="36"/>
      <c r="DZ3" s="36"/>
      <c r="EA3" s="36" t="s">
        <v>10</v>
      </c>
      <c r="EB3" s="36" t="s">
        <v>9</v>
      </c>
      <c r="EC3" s="36" t="s">
        <v>11</v>
      </c>
      <c r="ED3" s="36"/>
      <c r="EE3" s="36"/>
      <c r="EG3" s="32">
        <f ca="1">CELL("столбец",EA4)</f>
        <v>131</v>
      </c>
      <c r="EI3" s="32" t="s">
        <v>12</v>
      </c>
      <c r="EJ3" s="32" t="s">
        <v>13</v>
      </c>
      <c r="EK3" s="32" t="s">
        <v>14</v>
      </c>
      <c r="EM3" s="32" t="s">
        <v>15</v>
      </c>
      <c r="EN3" s="32" t="s">
        <v>16</v>
      </c>
      <c r="FU3" s="37" t="s">
        <v>35</v>
      </c>
      <c r="FV3" s="90" t="s">
        <v>1</v>
      </c>
    </row>
    <row r="4" spans="1:178" s="253" customFormat="1" ht="13.5" thickBot="1">
      <c r="A4" s="566">
        <v>1</v>
      </c>
      <c r="B4" s="555" t="s">
        <v>47</v>
      </c>
      <c r="C4" s="238"/>
      <c r="D4" s="239"/>
      <c r="E4" s="240">
        <f aca="true" t="shared" si="0" ref="E4:E31">IF(C4&gt;D4,3,IF(C4=D4,IF(C4&lt;&gt;"",1,0),0))</f>
        <v>0</v>
      </c>
      <c r="F4" s="241">
        <v>2</v>
      </c>
      <c r="G4" s="242">
        <v>6</v>
      </c>
      <c r="H4" s="243">
        <f aca="true" t="shared" si="1" ref="H4:H31">IF(F4&gt;G4,3,IF(F4=G4,IF(F4&lt;&gt;"",1,0),0))</f>
        <v>0</v>
      </c>
      <c r="I4" s="287">
        <v>6</v>
      </c>
      <c r="J4" s="304">
        <v>4</v>
      </c>
      <c r="K4" s="243">
        <f aca="true" t="shared" si="2" ref="K4:K31">IF(I4&gt;J4,3,IF(I4=J4,IF(I4&lt;&gt;"",1,0),0))</f>
        <v>3</v>
      </c>
      <c r="L4" s="287">
        <v>5</v>
      </c>
      <c r="M4" s="327">
        <v>1</v>
      </c>
      <c r="N4" s="243">
        <f aca="true" t="shared" si="3" ref="N4:N31">IF(L4&gt;M4,3,IF(L4=M4,IF(L4&lt;&gt;"",1,0),0))</f>
        <v>3</v>
      </c>
      <c r="O4" s="377">
        <v>3</v>
      </c>
      <c r="P4" s="378">
        <v>3</v>
      </c>
      <c r="Q4" s="243">
        <f>IF(O4&gt;P4,3,IF(O4=P4,IF(O4&lt;&gt;"",1,0),0))</f>
        <v>1</v>
      </c>
      <c r="R4" s="241">
        <v>2</v>
      </c>
      <c r="S4" s="242">
        <v>6</v>
      </c>
      <c r="T4" s="243">
        <f>IF(R4&gt;S4,3,IF(R4=S4,IF(R4&lt;&gt;"",1,0),0))</f>
        <v>0</v>
      </c>
      <c r="U4" s="287">
        <v>8</v>
      </c>
      <c r="V4" s="304">
        <v>2</v>
      </c>
      <c r="W4" s="243">
        <f aca="true" t="shared" si="4" ref="W4:W31">IF(U4&gt;V4,3,IF(U4=V4,IF(U4&lt;&gt;"",1,0),0))</f>
        <v>3</v>
      </c>
      <c r="X4" s="287">
        <v>6</v>
      </c>
      <c r="Y4" s="327">
        <v>2</v>
      </c>
      <c r="Z4" s="243">
        <f aca="true" t="shared" si="5" ref="Z4:Z31">IF(X4&gt;Y4,3,IF(X4=Y4,IF(X4&lt;&gt;"",1,0),0))</f>
        <v>3</v>
      </c>
      <c r="AA4" s="287">
        <v>2</v>
      </c>
      <c r="AB4" s="288">
        <v>0</v>
      </c>
      <c r="AC4" s="243">
        <f>IF(AA4&gt;AB4,3,IF(AA4=AB4,IF(AA4&lt;&gt;"",1,0),0))</f>
        <v>3</v>
      </c>
      <c r="AD4" s="287">
        <v>7</v>
      </c>
      <c r="AE4" s="327">
        <v>0</v>
      </c>
      <c r="AF4" s="243">
        <f aca="true" t="shared" si="6" ref="AF4:AF31">IF(AD4&gt;AE4,3,IF(AD4=AE4,IF(AD4&lt;&gt;"",1,0),0))</f>
        <v>3</v>
      </c>
      <c r="AG4" s="287">
        <v>4</v>
      </c>
      <c r="AH4" s="288">
        <v>3</v>
      </c>
      <c r="AI4" s="243">
        <f aca="true" t="shared" si="7" ref="AI4:AI31">IF(AG4&gt;AH4,3,IF(AG4=AH4,IF(AG4&lt;&gt;"",1,0),0))</f>
        <v>3</v>
      </c>
      <c r="AJ4" s="287">
        <v>7</v>
      </c>
      <c r="AK4" s="327">
        <v>6</v>
      </c>
      <c r="AL4" s="245">
        <f aca="true" t="shared" si="8" ref="AL4:AL31">IF(AJ4&gt;AK4,3,IF(AJ4=AK4,IF(AJ4&lt;&gt;"",1,0),0))</f>
        <v>3</v>
      </c>
      <c r="AM4" s="287">
        <v>7</v>
      </c>
      <c r="AN4" s="327">
        <v>2</v>
      </c>
      <c r="AO4" s="245">
        <f aca="true" t="shared" si="9" ref="AO4:AO31">IF(AM4&gt;AN4,3,IF(AM4=AN4,IF(AM4&lt;&gt;"",1,0),0))</f>
        <v>3</v>
      </c>
      <c r="AP4" s="241">
        <v>1</v>
      </c>
      <c r="AQ4" s="242">
        <v>3</v>
      </c>
      <c r="AR4" s="245">
        <f aca="true" t="shared" si="10" ref="AR4:AR31">IF(AP4&gt;AQ4,3,IF(AP4=AQ4,IF(AP4&lt;&gt;"",1,0),0))</f>
        <v>0</v>
      </c>
      <c r="AS4" s="246"/>
      <c r="AT4" s="247"/>
      <c r="AU4" s="245">
        <f aca="true" t="shared" si="11" ref="AU4:AU31">IF(AS4&gt;AT4,3,IF(AS4=AT4,IF(AS4&lt;&gt;"",1,0),0))</f>
        <v>0</v>
      </c>
      <c r="AV4" s="246"/>
      <c r="AW4" s="247"/>
      <c r="AX4" s="245">
        <f aca="true" t="shared" si="12" ref="AX4:AX31">IF(AV4&gt;AW4,3,IF(AV4=AW4,IF(AV4&lt;&gt;"",1,0),0))</f>
        <v>0</v>
      </c>
      <c r="AY4" s="246"/>
      <c r="AZ4" s="247"/>
      <c r="BA4" s="245">
        <f aca="true" t="shared" si="13" ref="BA4:BA31">IF(AY4&gt;AZ4,3,IF(AY4=AZ4,IF(AY4&lt;&gt;"",1,0),0))</f>
        <v>0</v>
      </c>
      <c r="BB4" s="246"/>
      <c r="BC4" s="247"/>
      <c r="BD4" s="245">
        <f aca="true" t="shared" si="14" ref="BD4:BD31">IF(BB4&gt;BC4,3,IF(BB4=BC4,IF(BB4&lt;&gt;"",1,0),0))</f>
        <v>0</v>
      </c>
      <c r="BE4" s="246"/>
      <c r="BF4" s="247"/>
      <c r="BG4" s="245">
        <f aca="true" t="shared" si="15" ref="BG4:BG31">IF(BE4&gt;BF4,3,IF(BE4=BF4,IF(BE4&lt;&gt;"",1,0),0))</f>
        <v>0</v>
      </c>
      <c r="BH4" s="245"/>
      <c r="BI4" s="248"/>
      <c r="BJ4" s="245">
        <f aca="true" t="shared" si="16" ref="BJ4:BJ31">IF(BH4&gt;BI4,3,IF(BH4=BI4,IF(BH4&lt;&gt;"",1,0),0))</f>
        <v>0</v>
      </c>
      <c r="BK4" s="249"/>
      <c r="BL4" s="250"/>
      <c r="BM4" s="245">
        <f aca="true" t="shared" si="17" ref="BM4:BM31">IF(BK4&gt;BL4,3,IF(BK4=BL4,IF(BK4&lt;&gt;"",1,0),0))</f>
        <v>0</v>
      </c>
      <c r="BN4" s="245"/>
      <c r="BO4" s="251"/>
      <c r="BP4" s="245">
        <f aca="true" t="shared" si="18" ref="BP4:BP31">IF(BN4&gt;BO4,3,IF(BN4=BO4,IF(BN4&lt;&gt;"",1,0),0))</f>
        <v>0</v>
      </c>
      <c r="BQ4" s="245"/>
      <c r="BR4" s="251"/>
      <c r="BS4" s="245">
        <f aca="true" t="shared" si="19" ref="BS4:BS31">IF(BQ4&gt;BR4,3,IF(BQ4=BR4,IF(BQ4&lt;&gt;"",1,0),0))</f>
        <v>0</v>
      </c>
      <c r="BT4" s="252"/>
      <c r="BU4" s="250"/>
      <c r="BV4" s="245">
        <f>IF(BT4&gt;BU4,3,IF(BT4=BU4,IF(BT4&lt;&gt;"",1,0),0))</f>
        <v>0</v>
      </c>
      <c r="BW4" s="585">
        <f>AR5+AR4+AO4+AO5+AL5+AL4+AI4+AI5+AF5+AF4+AC4+AC5+Z5+Z4+W4+W5+T5+T4+Q4+Q5+N5+N4+K4+K5+H5+H4+E4+E5</f>
        <v>50</v>
      </c>
      <c r="BX4" s="572">
        <f>AP5+AP4+AM4+AM5+AJ5+AJ4+AG4+AG5+AD5+AD4+AA4+AA5+X5+X4+U4+U5+R5+R4+O4+O5+L5+L4+I4+I5+F5+F4+C4+C5</f>
        <v>120</v>
      </c>
      <c r="BY4" s="587">
        <f>AQ5+AQ4+AN4+AN5+AK5+AK4+AH4+AH5+AE5+AE4+AB4+AB5+Y5+Y4+V4+V5+S5+S4+P4+P5+M5+M4+J4+J5+G5+G4+D4+D5</f>
        <v>94</v>
      </c>
      <c r="BZ4" s="543">
        <f>26-(COUNTBLANK(C4:AQ5)-4)/2</f>
        <v>26</v>
      </c>
      <c r="CA4" s="592">
        <f>SUM(CK4:DC5)</f>
        <v>16</v>
      </c>
      <c r="CB4" s="594">
        <f>SUM(DE4:DW5)</f>
        <v>2</v>
      </c>
      <c r="CC4" s="596">
        <f>BZ4-CA4-CB4</f>
        <v>8</v>
      </c>
      <c r="CD4" s="601" t="str">
        <f>B4</f>
        <v>Стройград</v>
      </c>
      <c r="CE4" s="540"/>
      <c r="CG4" s="254"/>
      <c r="CK4" s="253">
        <f aca="true" t="shared" si="20" ref="CK4:CK31">IF(E4=3,1,0)</f>
        <v>0</v>
      </c>
      <c r="CL4" s="253">
        <f aca="true" t="shared" si="21" ref="CL4:CL31">IF(H4=3,1,0)</f>
        <v>0</v>
      </c>
      <c r="CM4" s="253">
        <f aca="true" t="shared" si="22" ref="CM4:CM31">IF(K4=3,1,0)</f>
        <v>1</v>
      </c>
      <c r="CN4" s="253">
        <f aca="true" t="shared" si="23" ref="CN4:CN31">IF(N4=3,1,0)</f>
        <v>1</v>
      </c>
      <c r="CO4" s="253">
        <f aca="true" t="shared" si="24" ref="CO4:CO31">IF(Q4=3,1,0)</f>
        <v>0</v>
      </c>
      <c r="CP4" s="253">
        <f aca="true" t="shared" si="25" ref="CP4:CP31">IF(T4=3,1,0)</f>
        <v>0</v>
      </c>
      <c r="CQ4" s="253">
        <f aca="true" t="shared" si="26" ref="CQ4:CQ31">IF(W4=3,1,0)</f>
        <v>1</v>
      </c>
      <c r="CR4" s="253">
        <f aca="true" t="shared" si="27" ref="CR4:CR31">IF(Z4=3,1,0)</f>
        <v>1</v>
      </c>
      <c r="CS4" s="253">
        <f aca="true" t="shared" si="28" ref="CS4:CS31">IF(AC4=3,1,0)</f>
        <v>1</v>
      </c>
      <c r="CT4" s="253">
        <f aca="true" t="shared" si="29" ref="CT4:CT31">IF(AF4=3,1,0)</f>
        <v>1</v>
      </c>
      <c r="CU4" s="253">
        <f aca="true" t="shared" si="30" ref="CU4:CU31">IF(AI4=3,1,0)</f>
        <v>1</v>
      </c>
      <c r="CV4" s="253">
        <f aca="true" t="shared" si="31" ref="CV4:CV31">IF(AL4=3,1,0)</f>
        <v>1</v>
      </c>
      <c r="CW4" s="253">
        <f aca="true" t="shared" si="32" ref="CW4:CW31">IF(AO4=3,1,0)</f>
        <v>1</v>
      </c>
      <c r="CX4" s="253">
        <f aca="true" t="shared" si="33" ref="CX4:CX31">IF(AR4=3,1,0)</f>
        <v>0</v>
      </c>
      <c r="CY4" s="253">
        <f aca="true" t="shared" si="34" ref="CY4:CY31">IF(AU4=3,1,0)</f>
        <v>0</v>
      </c>
      <c r="CZ4" s="253">
        <f aca="true" t="shared" si="35" ref="CZ4:CZ31">IF(AX4=3,1,0)</f>
        <v>0</v>
      </c>
      <c r="DA4" s="253">
        <f aca="true" t="shared" si="36" ref="DA4:DA31">IF(BA4=3,1,0)</f>
        <v>0</v>
      </c>
      <c r="DB4" s="253">
        <f aca="true" t="shared" si="37" ref="DB4:DB31">IF(BD4=3,1,0)</f>
        <v>0</v>
      </c>
      <c r="DC4" s="253">
        <f aca="true" t="shared" si="38" ref="DC4:DC31">IF(BG4=3,1,0)</f>
        <v>0</v>
      </c>
      <c r="DD4" s="255"/>
      <c r="DE4" s="253">
        <f aca="true" t="shared" si="39" ref="DE4:DE31">IF(E4=1,1,0)</f>
        <v>0</v>
      </c>
      <c r="DF4" s="253">
        <f aca="true" t="shared" si="40" ref="DF4:DF31">IF(H4=1,1,0)</f>
        <v>0</v>
      </c>
      <c r="DG4" s="253">
        <f aca="true" t="shared" si="41" ref="DG4:DG31">IF(K4=1,1,0)</f>
        <v>0</v>
      </c>
      <c r="DH4" s="253">
        <f aca="true" t="shared" si="42" ref="DH4:DH31">IF(N4=1,1,0)</f>
        <v>0</v>
      </c>
      <c r="DI4" s="253">
        <f aca="true" t="shared" si="43" ref="DI4:DI31">IF(Q4=1,1,0)</f>
        <v>1</v>
      </c>
      <c r="DJ4" s="253">
        <f aca="true" t="shared" si="44" ref="DJ4:DJ31">IF(T4=1,1,0)</f>
        <v>0</v>
      </c>
      <c r="DK4" s="253">
        <f aca="true" t="shared" si="45" ref="DK4:DK31">IF(W4=1,1,0)</f>
        <v>0</v>
      </c>
      <c r="DL4" s="253">
        <f aca="true" t="shared" si="46" ref="DL4:DL31">IF(Z4=1,1,0)</f>
        <v>0</v>
      </c>
      <c r="DM4" s="253">
        <f aca="true" t="shared" si="47" ref="DM4:DM31">IF(AC4=1,1,0)</f>
        <v>0</v>
      </c>
      <c r="DN4" s="253">
        <f aca="true" t="shared" si="48" ref="DN4:DN31">IF(AF4=1,1,0)</f>
        <v>0</v>
      </c>
      <c r="DO4" s="253">
        <f aca="true" t="shared" si="49" ref="DO4:DO31">IF(AI4=1,1,0)</f>
        <v>0</v>
      </c>
      <c r="DP4" s="253">
        <f aca="true" t="shared" si="50" ref="DP4:DP31">IF(AL4=1,1,0)</f>
        <v>0</v>
      </c>
      <c r="DQ4" s="253">
        <f aca="true" t="shared" si="51" ref="DQ4:DQ31">IF(AO4=1,1,0)</f>
        <v>0</v>
      </c>
      <c r="DR4" s="253">
        <f aca="true" t="shared" si="52" ref="DR4:DR31">IF(AR4=1,1,0)</f>
        <v>0</v>
      </c>
      <c r="DS4" s="253">
        <f aca="true" t="shared" si="53" ref="DS4:DS31">IF(AU4=1,1,0)</f>
        <v>0</v>
      </c>
      <c r="DT4" s="253">
        <f aca="true" t="shared" si="54" ref="DT4:DT31">IF(AX4=1,1,0)</f>
        <v>0</v>
      </c>
      <c r="DU4" s="253">
        <f aca="true" t="shared" si="55" ref="DU4:DU31">IF(BA4=1,1,0)</f>
        <v>0</v>
      </c>
      <c r="DV4" s="253">
        <f aca="true" t="shared" si="56" ref="DV4:DV31">IF(BD4=1,1,0)</f>
        <v>0</v>
      </c>
      <c r="DW4" s="253">
        <f aca="true" t="shared" si="57" ref="DW4:DW31">IF(BG4=1,1,0)</f>
        <v>0</v>
      </c>
      <c r="DY4" s="534">
        <f>LARGE(BY4:BY41,1)</f>
        <v>178</v>
      </c>
      <c r="DZ4" s="534"/>
      <c r="EA4" s="538">
        <f>IF(DZ4&gt;0,0,DY4)</f>
        <v>178</v>
      </c>
      <c r="EB4" s="534">
        <f>IF(EA4=EA6,EB6+1,1)</f>
        <v>1</v>
      </c>
      <c r="EC4" s="534">
        <f>RANK(DY4,$DY$4:$DY$41)</f>
        <v>1</v>
      </c>
      <c r="ED4" s="537">
        <v>1</v>
      </c>
      <c r="EE4" s="537">
        <f>IF(EB4=1,ED4,CONCATENATE(ED4,"-",ED4+EB4-1))</f>
        <v>1</v>
      </c>
      <c r="EF4" s="534">
        <f>EA4</f>
        <v>178</v>
      </c>
      <c r="EG4" s="539">
        <f>EE4</f>
        <v>1</v>
      </c>
      <c r="EH4" s="534">
        <f>EC4+EB4*2+1</f>
        <v>4</v>
      </c>
      <c r="EI4" s="534" t="str">
        <f>ADDRESS(EH4,$EG$3)</f>
        <v>$EA$4</v>
      </c>
      <c r="EJ4" s="534" t="str">
        <f>ADDRESS(EH4,$EG$3+1)</f>
        <v>$EB$4</v>
      </c>
      <c r="EK4" s="534" t="str">
        <f>ADDRESS(EH4,$EG$3+4)</f>
        <v>$EE$4</v>
      </c>
      <c r="EM4" s="617">
        <f>IF(BW4=$EF$20,$EG$20,IF(BW4=$EF$22,$EG$22,IF(BW4=$EF$24,$EG$24,IF(BW4=$EF$26,$EG$26,IF(BW4=$EF$28,$EG$28,IF(BW4=$EF$30,$EG$30,IF(BW4=$EF$32,$EG$32,IF(BW4=$EF$34,$EG$34,$EE$40))))))))</f>
        <v>19</v>
      </c>
      <c r="EN4" s="617">
        <f>IF(BW4=$EF$4,$EG$4,IF(BW4=$EF$6,$EG$6,IF(BW4=$EF$8,$EG$8,IF(BW4=$EF$10,$EG$10,IF(BW4=$EF$12,$EG$12,IF(BW4=$EF$14,$EG$14,IF(BW4=$EF$16,$EG$16,IF(BW4=$EF$18,$EG$18,EM4))))))))</f>
        <v>19</v>
      </c>
      <c r="EQ4" s="5" t="s">
        <v>3</v>
      </c>
      <c r="ER4" s="5" t="s">
        <v>6</v>
      </c>
      <c r="ES4" s="5" t="s">
        <v>5</v>
      </c>
      <c r="ET4" s="5" t="s">
        <v>4</v>
      </c>
      <c r="EU4" s="5" t="s">
        <v>29</v>
      </c>
      <c r="FU4" s="619"/>
      <c r="FV4" s="621"/>
    </row>
    <row r="5" spans="1:178" s="253" customFormat="1" ht="13.5" thickBot="1">
      <c r="A5" s="566"/>
      <c r="B5" s="556"/>
      <c r="C5" s="256"/>
      <c r="D5" s="257"/>
      <c r="E5" s="240">
        <f t="shared" si="0"/>
        <v>0</v>
      </c>
      <c r="F5" s="258">
        <v>3</v>
      </c>
      <c r="G5" s="259">
        <v>11</v>
      </c>
      <c r="H5" s="260">
        <f t="shared" si="1"/>
        <v>0</v>
      </c>
      <c r="I5" s="386">
        <v>10</v>
      </c>
      <c r="J5" s="399">
        <v>2</v>
      </c>
      <c r="K5" s="260">
        <f t="shared" si="2"/>
        <v>3</v>
      </c>
      <c r="L5" s="258">
        <v>3</v>
      </c>
      <c r="M5" s="259">
        <v>7</v>
      </c>
      <c r="N5" s="260">
        <f t="shared" si="3"/>
        <v>0</v>
      </c>
      <c r="O5" s="258">
        <v>4</v>
      </c>
      <c r="P5" s="261">
        <v>8</v>
      </c>
      <c r="Q5" s="260">
        <f aca="true" t="shared" si="58" ref="Q5:Q31">IF(O5&gt;P5,3,IF(O5=P5,IF(O5&lt;&gt;"",1,0),0))</f>
        <v>0</v>
      </c>
      <c r="R5" s="258">
        <v>5</v>
      </c>
      <c r="S5" s="259">
        <v>8</v>
      </c>
      <c r="T5" s="260">
        <f>IF(R5&gt;S5,3,IF(R5=S5,IF(R5&lt;&gt;"",1,0),0))</f>
        <v>0</v>
      </c>
      <c r="U5" s="386">
        <v>4</v>
      </c>
      <c r="V5" s="399">
        <v>2</v>
      </c>
      <c r="W5" s="260">
        <f t="shared" si="4"/>
        <v>3</v>
      </c>
      <c r="X5" s="405">
        <v>1</v>
      </c>
      <c r="Y5" s="406">
        <v>1</v>
      </c>
      <c r="Z5" s="260">
        <f t="shared" si="5"/>
        <v>1</v>
      </c>
      <c r="AA5" s="386">
        <v>5</v>
      </c>
      <c r="AB5" s="396">
        <v>1</v>
      </c>
      <c r="AC5" s="260">
        <f aca="true" t="shared" si="59" ref="AC5:AC31">IF(AA5&gt;AB5,3,IF(AA5=AB5,IF(AA5&lt;&gt;"",1,0),0))</f>
        <v>3</v>
      </c>
      <c r="AD5" s="386">
        <v>5</v>
      </c>
      <c r="AE5" s="387">
        <v>3</v>
      </c>
      <c r="AF5" s="260">
        <f t="shared" si="6"/>
        <v>3</v>
      </c>
      <c r="AG5" s="386">
        <v>6</v>
      </c>
      <c r="AH5" s="396">
        <v>5</v>
      </c>
      <c r="AI5" s="260">
        <f t="shared" si="7"/>
        <v>3</v>
      </c>
      <c r="AJ5" s="386">
        <v>5</v>
      </c>
      <c r="AK5" s="387">
        <v>3</v>
      </c>
      <c r="AL5" s="245">
        <f t="shared" si="8"/>
        <v>3</v>
      </c>
      <c r="AM5" s="386">
        <v>7</v>
      </c>
      <c r="AN5" s="387">
        <v>1</v>
      </c>
      <c r="AO5" s="245">
        <f t="shared" si="9"/>
        <v>3</v>
      </c>
      <c r="AP5" s="258">
        <v>2</v>
      </c>
      <c r="AQ5" s="259">
        <v>4</v>
      </c>
      <c r="AR5" s="245">
        <f t="shared" si="10"/>
        <v>0</v>
      </c>
      <c r="AS5" s="263"/>
      <c r="AT5" s="264"/>
      <c r="AU5" s="245">
        <f t="shared" si="11"/>
        <v>0</v>
      </c>
      <c r="AV5" s="263"/>
      <c r="AW5" s="264"/>
      <c r="AX5" s="245">
        <f t="shared" si="12"/>
        <v>0</v>
      </c>
      <c r="AY5" s="263"/>
      <c r="AZ5" s="264"/>
      <c r="BA5" s="245">
        <f t="shared" si="13"/>
        <v>0</v>
      </c>
      <c r="BB5" s="263"/>
      <c r="BC5" s="264"/>
      <c r="BD5" s="245">
        <f t="shared" si="14"/>
        <v>0</v>
      </c>
      <c r="BE5" s="263"/>
      <c r="BF5" s="264"/>
      <c r="BG5" s="245">
        <f t="shared" si="15"/>
        <v>0</v>
      </c>
      <c r="BH5" s="263"/>
      <c r="BI5" s="264"/>
      <c r="BJ5" s="265">
        <f t="shared" si="16"/>
        <v>0</v>
      </c>
      <c r="BK5" s="265"/>
      <c r="BL5" s="266"/>
      <c r="BM5" s="265">
        <f t="shared" si="17"/>
        <v>0</v>
      </c>
      <c r="BN5" s="265"/>
      <c r="BO5" s="267"/>
      <c r="BP5" s="265">
        <f t="shared" si="18"/>
        <v>0</v>
      </c>
      <c r="BQ5" s="265"/>
      <c r="BR5" s="267"/>
      <c r="BS5" s="265">
        <f t="shared" si="19"/>
        <v>0</v>
      </c>
      <c r="BT5" s="268"/>
      <c r="BU5" s="269"/>
      <c r="BV5" s="265">
        <f>IF(BT5&gt;BU5,3,IF(BT5=BU5,IF(BT5&lt;&gt;"",1,0),0))</f>
        <v>0</v>
      </c>
      <c r="BW5" s="586"/>
      <c r="BX5" s="573"/>
      <c r="BY5" s="588"/>
      <c r="BZ5" s="544"/>
      <c r="CA5" s="593"/>
      <c r="CB5" s="595"/>
      <c r="CC5" s="597"/>
      <c r="CD5" s="602"/>
      <c r="CE5" s="540"/>
      <c r="CG5" s="254"/>
      <c r="CK5" s="253">
        <f t="shared" si="20"/>
        <v>0</v>
      </c>
      <c r="CL5" s="253">
        <f t="shared" si="21"/>
        <v>0</v>
      </c>
      <c r="CM5" s="253">
        <f t="shared" si="22"/>
        <v>1</v>
      </c>
      <c r="CN5" s="253">
        <f t="shared" si="23"/>
        <v>0</v>
      </c>
      <c r="CO5" s="253">
        <f t="shared" si="24"/>
        <v>0</v>
      </c>
      <c r="CP5" s="253">
        <f t="shared" si="25"/>
        <v>0</v>
      </c>
      <c r="CQ5" s="253">
        <f t="shared" si="26"/>
        <v>1</v>
      </c>
      <c r="CR5" s="253">
        <f t="shared" si="27"/>
        <v>0</v>
      </c>
      <c r="CS5" s="253">
        <f t="shared" si="28"/>
        <v>1</v>
      </c>
      <c r="CT5" s="253">
        <f t="shared" si="29"/>
        <v>1</v>
      </c>
      <c r="CU5" s="253">
        <f t="shared" si="30"/>
        <v>1</v>
      </c>
      <c r="CV5" s="253">
        <f t="shared" si="31"/>
        <v>1</v>
      </c>
      <c r="CW5" s="253">
        <f t="shared" si="32"/>
        <v>1</v>
      </c>
      <c r="CX5" s="253">
        <f t="shared" si="33"/>
        <v>0</v>
      </c>
      <c r="CY5" s="253">
        <f t="shared" si="34"/>
        <v>0</v>
      </c>
      <c r="CZ5" s="253">
        <f t="shared" si="35"/>
        <v>0</v>
      </c>
      <c r="DA5" s="253">
        <f t="shared" si="36"/>
        <v>0</v>
      </c>
      <c r="DB5" s="253">
        <f t="shared" si="37"/>
        <v>0</v>
      </c>
      <c r="DC5" s="253">
        <f t="shared" si="38"/>
        <v>0</v>
      </c>
      <c r="DD5" s="255">
        <v>1</v>
      </c>
      <c r="DE5" s="253">
        <f t="shared" si="39"/>
        <v>0</v>
      </c>
      <c r="DF5" s="253">
        <f t="shared" si="40"/>
        <v>0</v>
      </c>
      <c r="DG5" s="253">
        <f t="shared" si="41"/>
        <v>0</v>
      </c>
      <c r="DH5" s="253">
        <f t="shared" si="42"/>
        <v>0</v>
      </c>
      <c r="DI5" s="253">
        <f t="shared" si="43"/>
        <v>0</v>
      </c>
      <c r="DJ5" s="253">
        <f t="shared" si="44"/>
        <v>0</v>
      </c>
      <c r="DK5" s="253">
        <f t="shared" si="45"/>
        <v>0</v>
      </c>
      <c r="DL5" s="253">
        <f t="shared" si="46"/>
        <v>1</v>
      </c>
      <c r="DM5" s="253">
        <f t="shared" si="47"/>
        <v>0</v>
      </c>
      <c r="DN5" s="253">
        <f t="shared" si="48"/>
        <v>0</v>
      </c>
      <c r="DO5" s="253">
        <f t="shared" si="49"/>
        <v>0</v>
      </c>
      <c r="DP5" s="253">
        <f t="shared" si="50"/>
        <v>0</v>
      </c>
      <c r="DQ5" s="253">
        <f t="shared" si="51"/>
        <v>0</v>
      </c>
      <c r="DR5" s="253">
        <f t="shared" si="52"/>
        <v>0</v>
      </c>
      <c r="DS5" s="253">
        <f t="shared" si="53"/>
        <v>0</v>
      </c>
      <c r="DT5" s="253">
        <f t="shared" si="54"/>
        <v>0</v>
      </c>
      <c r="DU5" s="253">
        <f t="shared" si="55"/>
        <v>0</v>
      </c>
      <c r="DV5" s="253">
        <f t="shared" si="56"/>
        <v>0</v>
      </c>
      <c r="DW5" s="253">
        <f t="shared" si="57"/>
        <v>0</v>
      </c>
      <c r="DY5" s="534"/>
      <c r="DZ5" s="534"/>
      <c r="EA5" s="538"/>
      <c r="EB5" s="534"/>
      <c r="EC5" s="534"/>
      <c r="ED5" s="537"/>
      <c r="EE5" s="537"/>
      <c r="EF5" s="534"/>
      <c r="EG5" s="539"/>
      <c r="EH5" s="534"/>
      <c r="EI5" s="534"/>
      <c r="EJ5" s="534"/>
      <c r="EK5" s="534"/>
      <c r="EM5" s="617"/>
      <c r="EN5" s="617"/>
      <c r="EP5" s="270" t="s">
        <v>17</v>
      </c>
      <c r="EQ5" s="255">
        <v>17</v>
      </c>
      <c r="ER5" s="255">
        <v>12</v>
      </c>
      <c r="ES5" s="255">
        <v>2</v>
      </c>
      <c r="ET5" s="255">
        <v>3</v>
      </c>
      <c r="EU5" s="255">
        <v>38</v>
      </c>
      <c r="EV5" s="255">
        <v>1</v>
      </c>
      <c r="FU5" s="620"/>
      <c r="FV5" s="622"/>
    </row>
    <row r="6" spans="1:178" s="253" customFormat="1" ht="13.5" thickBot="1">
      <c r="A6" s="559">
        <v>2</v>
      </c>
      <c r="B6" s="555" t="s">
        <v>43</v>
      </c>
      <c r="C6" s="287">
        <v>6</v>
      </c>
      <c r="D6" s="327">
        <v>2</v>
      </c>
      <c r="E6" s="240">
        <f t="shared" si="0"/>
        <v>3</v>
      </c>
      <c r="F6" s="238"/>
      <c r="G6" s="239"/>
      <c r="H6" s="245">
        <f t="shared" si="1"/>
        <v>0</v>
      </c>
      <c r="I6" s="287">
        <v>3</v>
      </c>
      <c r="J6" s="397">
        <v>2</v>
      </c>
      <c r="K6" s="243">
        <f t="shared" si="2"/>
        <v>3</v>
      </c>
      <c r="L6" s="287">
        <v>4</v>
      </c>
      <c r="M6" s="327">
        <v>2</v>
      </c>
      <c r="N6" s="243">
        <f t="shared" si="3"/>
        <v>3</v>
      </c>
      <c r="O6" s="241">
        <v>4</v>
      </c>
      <c r="P6" s="271">
        <v>6</v>
      </c>
      <c r="Q6" s="243">
        <f t="shared" si="58"/>
        <v>0</v>
      </c>
      <c r="R6" s="241">
        <v>4</v>
      </c>
      <c r="S6" s="242">
        <v>6</v>
      </c>
      <c r="T6" s="243">
        <f aca="true" t="shared" si="60" ref="T6:T31">IF(R6&gt;S6,3,IF(R6=S6,IF(R6&lt;&gt;"",1,0),0))</f>
        <v>0</v>
      </c>
      <c r="U6" s="241">
        <v>2</v>
      </c>
      <c r="V6" s="271">
        <v>7</v>
      </c>
      <c r="W6" s="244">
        <f t="shared" si="4"/>
        <v>0</v>
      </c>
      <c r="X6" s="287">
        <v>2</v>
      </c>
      <c r="Y6" s="327">
        <v>1</v>
      </c>
      <c r="Z6" s="243">
        <f t="shared" si="5"/>
        <v>3</v>
      </c>
      <c r="AA6" s="241">
        <v>2</v>
      </c>
      <c r="AB6" s="271">
        <v>3</v>
      </c>
      <c r="AC6" s="244">
        <f t="shared" si="59"/>
        <v>0</v>
      </c>
      <c r="AD6" s="287">
        <v>3</v>
      </c>
      <c r="AE6" s="327">
        <v>1</v>
      </c>
      <c r="AF6" s="243">
        <f t="shared" si="6"/>
        <v>3</v>
      </c>
      <c r="AG6" s="287">
        <v>4</v>
      </c>
      <c r="AH6" s="288">
        <v>2</v>
      </c>
      <c r="AI6" s="243">
        <f t="shared" si="7"/>
        <v>3</v>
      </c>
      <c r="AJ6" s="241">
        <v>4</v>
      </c>
      <c r="AK6" s="242">
        <v>6</v>
      </c>
      <c r="AL6" s="245">
        <f t="shared" si="8"/>
        <v>0</v>
      </c>
      <c r="AM6" s="377">
        <v>2</v>
      </c>
      <c r="AN6" s="379">
        <v>2</v>
      </c>
      <c r="AO6" s="245">
        <f t="shared" si="9"/>
        <v>1</v>
      </c>
      <c r="AP6" s="241">
        <v>4</v>
      </c>
      <c r="AQ6" s="242">
        <v>6</v>
      </c>
      <c r="AR6" s="245">
        <f t="shared" si="10"/>
        <v>0</v>
      </c>
      <c r="AS6" s="272"/>
      <c r="AT6" s="273"/>
      <c r="AU6" s="245">
        <f t="shared" si="11"/>
        <v>0</v>
      </c>
      <c r="AV6" s="272"/>
      <c r="AW6" s="273"/>
      <c r="AX6" s="245">
        <f t="shared" si="12"/>
        <v>0</v>
      </c>
      <c r="AY6" s="272"/>
      <c r="AZ6" s="273"/>
      <c r="BA6" s="245">
        <f t="shared" si="13"/>
        <v>0</v>
      </c>
      <c r="BB6" s="274"/>
      <c r="BC6" s="275"/>
      <c r="BD6" s="245">
        <f t="shared" si="14"/>
        <v>0</v>
      </c>
      <c r="BE6" s="274"/>
      <c r="BF6" s="275"/>
      <c r="BG6" s="245">
        <f t="shared" si="15"/>
        <v>0</v>
      </c>
      <c r="BH6" s="274"/>
      <c r="BI6" s="275"/>
      <c r="BJ6" s="276">
        <f t="shared" si="16"/>
        <v>0</v>
      </c>
      <c r="BK6" s="271"/>
      <c r="BL6" s="242"/>
      <c r="BM6" s="276">
        <f t="shared" si="17"/>
        <v>0</v>
      </c>
      <c r="BN6" s="276"/>
      <c r="BO6" s="277"/>
      <c r="BP6" s="276">
        <f t="shared" si="18"/>
        <v>0</v>
      </c>
      <c r="BQ6" s="276"/>
      <c r="BR6" s="277"/>
      <c r="BS6" s="276">
        <f t="shared" si="19"/>
        <v>0</v>
      </c>
      <c r="BT6" s="278"/>
      <c r="BU6" s="279"/>
      <c r="BV6" s="265">
        <f aca="true" t="shared" si="61" ref="BV6:BV31">IF(BT6&gt;BU6,3,IF(BT6=BU6,IF(BT6&lt;&gt;"",1,0),0))</f>
        <v>0</v>
      </c>
      <c r="BW6" s="585">
        <f>AR7+AR6+AO6+AO7+AL7+AL6+AI6+AI7+AF7+AF6+AC6+AC7+Z7+Z6+W6+W7+T7+T6+Q6+Q7+N7+N6+K6+K7+H7+H6+E6+E7</f>
        <v>39</v>
      </c>
      <c r="BX6" s="572">
        <f>AP7+AP6+AM6+AM7+AJ7+AJ6+AG6+AG7+AD7+AD6+AA6+AA7+X7+X6+U6+U7+R7+R6+O6+O7+L7+L6+I6+I7+F7+F6+C6+C7</f>
        <v>99</v>
      </c>
      <c r="BY6" s="587">
        <f>AQ7+AQ6+AN6+AN7+AK7+AK6+AH6+AH7+AE7+AE6+AB6+AB7+Y7+Y6+V6+V7+S7+S6+P6+P7+M7+M6+J6+J7+G7+G6+D6+D7</f>
        <v>88</v>
      </c>
      <c r="BZ6" s="543">
        <f>26-(COUNTBLANK(C6:AQ7)-4)/2</f>
        <v>26</v>
      </c>
      <c r="CA6" s="592">
        <f>SUM(CK6:DC7)</f>
        <v>12</v>
      </c>
      <c r="CB6" s="594">
        <f>SUM(DE6:DW7)</f>
        <v>3</v>
      </c>
      <c r="CC6" s="596">
        <f>BZ6-CA6-CB6</f>
        <v>11</v>
      </c>
      <c r="CD6" s="601" t="str">
        <f>B6</f>
        <v>Сбербанк</v>
      </c>
      <c r="CE6" s="540"/>
      <c r="CG6" s="254"/>
      <c r="CK6" s="253">
        <f t="shared" si="20"/>
        <v>1</v>
      </c>
      <c r="CL6" s="253">
        <f t="shared" si="21"/>
        <v>0</v>
      </c>
      <c r="CM6" s="253">
        <f t="shared" si="22"/>
        <v>1</v>
      </c>
      <c r="CN6" s="253">
        <f t="shared" si="23"/>
        <v>1</v>
      </c>
      <c r="CO6" s="253">
        <f t="shared" si="24"/>
        <v>0</v>
      </c>
      <c r="CP6" s="253">
        <f t="shared" si="25"/>
        <v>0</v>
      </c>
      <c r="CQ6" s="253">
        <f t="shared" si="26"/>
        <v>0</v>
      </c>
      <c r="CR6" s="253">
        <f t="shared" si="27"/>
        <v>1</v>
      </c>
      <c r="CS6" s="253">
        <f t="shared" si="28"/>
        <v>0</v>
      </c>
      <c r="CT6" s="253">
        <f t="shared" si="29"/>
        <v>1</v>
      </c>
      <c r="CU6" s="253">
        <f t="shared" si="30"/>
        <v>1</v>
      </c>
      <c r="CV6" s="253">
        <f t="shared" si="31"/>
        <v>0</v>
      </c>
      <c r="CW6" s="253">
        <f t="shared" si="32"/>
        <v>0</v>
      </c>
      <c r="CX6" s="253">
        <f t="shared" si="33"/>
        <v>0</v>
      </c>
      <c r="CY6" s="253">
        <f t="shared" si="34"/>
        <v>0</v>
      </c>
      <c r="CZ6" s="253">
        <f t="shared" si="35"/>
        <v>0</v>
      </c>
      <c r="DA6" s="253">
        <f t="shared" si="36"/>
        <v>0</v>
      </c>
      <c r="DB6" s="253">
        <f t="shared" si="37"/>
        <v>0</v>
      </c>
      <c r="DC6" s="253">
        <f t="shared" si="38"/>
        <v>0</v>
      </c>
      <c r="DD6" s="255">
        <v>2</v>
      </c>
      <c r="DE6" s="253">
        <f t="shared" si="39"/>
        <v>0</v>
      </c>
      <c r="DF6" s="253">
        <f t="shared" si="40"/>
        <v>0</v>
      </c>
      <c r="DG6" s="253">
        <f t="shared" si="41"/>
        <v>0</v>
      </c>
      <c r="DH6" s="253">
        <f t="shared" si="42"/>
        <v>0</v>
      </c>
      <c r="DI6" s="253">
        <f t="shared" si="43"/>
        <v>0</v>
      </c>
      <c r="DJ6" s="253">
        <f t="shared" si="44"/>
        <v>0</v>
      </c>
      <c r="DK6" s="253">
        <f t="shared" si="45"/>
        <v>0</v>
      </c>
      <c r="DL6" s="253">
        <f t="shared" si="46"/>
        <v>0</v>
      </c>
      <c r="DM6" s="253">
        <f t="shared" si="47"/>
        <v>0</v>
      </c>
      <c r="DN6" s="253">
        <f t="shared" si="48"/>
        <v>0</v>
      </c>
      <c r="DO6" s="253">
        <f t="shared" si="49"/>
        <v>0</v>
      </c>
      <c r="DP6" s="253">
        <f t="shared" si="50"/>
        <v>0</v>
      </c>
      <c r="DQ6" s="253">
        <f t="shared" si="51"/>
        <v>1</v>
      </c>
      <c r="DR6" s="253">
        <f t="shared" si="52"/>
        <v>0</v>
      </c>
      <c r="DS6" s="253">
        <f t="shared" si="53"/>
        <v>0</v>
      </c>
      <c r="DT6" s="253">
        <f t="shared" si="54"/>
        <v>0</v>
      </c>
      <c r="DU6" s="253">
        <f t="shared" si="55"/>
        <v>0</v>
      </c>
      <c r="DV6" s="253">
        <f t="shared" si="56"/>
        <v>0</v>
      </c>
      <c r="DW6" s="253">
        <f t="shared" si="57"/>
        <v>0</v>
      </c>
      <c r="DY6" s="534">
        <f>LARGE(BY4:BY41,2)</f>
        <v>152</v>
      </c>
      <c r="DZ6" s="534"/>
      <c r="EA6" s="538">
        <f>IF(DZ6&gt;0,0,DY6)</f>
        <v>152</v>
      </c>
      <c r="EB6" s="534">
        <f>IF(EA6=EA8,EB8+1,1)</f>
        <v>1</v>
      </c>
      <c r="EC6" s="534">
        <f>RANK(DY6,$DY$4:$DY$41)</f>
        <v>2</v>
      </c>
      <c r="ED6" s="537">
        <v>2</v>
      </c>
      <c r="EE6" s="537">
        <f>IF(EB6=1,ED6,CONCATENATE(ED6,"-",ED6+EB6-1))</f>
        <v>2</v>
      </c>
      <c r="EF6" s="534">
        <f ca="1">INDIRECT(EI4)</f>
        <v>178</v>
      </c>
      <c r="EG6" s="538">
        <f ca="1">INDIRECT(EK4)</f>
        <v>1</v>
      </c>
      <c r="EH6" s="534">
        <f ca="1">INDIRECT(EJ4)*2+EH4</f>
        <v>6</v>
      </c>
      <c r="EI6" s="534" t="str">
        <f>ADDRESS(EH6,$EG$3)</f>
        <v>$EA$6</v>
      </c>
      <c r="EJ6" s="534" t="str">
        <f>ADDRESS(EH6,$EG$3+1)</f>
        <v>$EB$6</v>
      </c>
      <c r="EK6" s="534" t="str">
        <f>ADDRESS(EH6,$EG$3+4)</f>
        <v>$EE$6</v>
      </c>
      <c r="EM6" s="617">
        <f>IF(BW6=$EF$20,$EG$20,IF(BW6=$EF$22,$EG$22,IF(BW6=$EF$24,$EG$24,IF(BW6=$EF$26,$EG$26,IF(BW6=$EF$28,$EG$28,IF(BW6=$EF$30,$EG$30,IF(BW6=$EF$32,$EG$32,IF(BW6=$EF$34,$EG$34,$EE$40))))))))</f>
        <v>19</v>
      </c>
      <c r="EN6" s="617">
        <f>IF(BW6=$EF$4,$EG$4,IF(BW6=$EF$6,$EG$6,IF(BW6=$EF$8,$EG$8,IF(BW6=$EF$10,$EG$10,IF(BW6=$EF$12,$EG$12,IF(BW6=$EF$14,$EG$14,IF(BW6=$EF$16,$EG$16,IF(BW6=$EF$18,$EG$18,EM6))))))))</f>
        <v>19</v>
      </c>
      <c r="EP6" s="270" t="s">
        <v>27</v>
      </c>
      <c r="EQ6" s="255">
        <v>14</v>
      </c>
      <c r="ER6" s="255">
        <v>11</v>
      </c>
      <c r="ES6" s="255">
        <v>2</v>
      </c>
      <c r="ET6" s="255">
        <v>1</v>
      </c>
      <c r="EU6" s="255">
        <v>35</v>
      </c>
      <c r="EV6" s="255">
        <v>2</v>
      </c>
      <c r="FU6" s="619"/>
      <c r="FV6" s="623"/>
    </row>
    <row r="7" spans="1:178" s="253" customFormat="1" ht="13.5" thickBot="1">
      <c r="A7" s="560"/>
      <c r="B7" s="556"/>
      <c r="C7" s="386">
        <v>11</v>
      </c>
      <c r="D7" s="387">
        <v>3</v>
      </c>
      <c r="E7" s="240">
        <f t="shared" si="0"/>
        <v>3</v>
      </c>
      <c r="F7" s="280"/>
      <c r="G7" s="281"/>
      <c r="H7" s="245">
        <f t="shared" si="1"/>
        <v>0</v>
      </c>
      <c r="I7" s="420">
        <v>1</v>
      </c>
      <c r="J7" s="422">
        <v>1</v>
      </c>
      <c r="K7" s="260">
        <f t="shared" si="2"/>
        <v>1</v>
      </c>
      <c r="L7" s="386">
        <v>4</v>
      </c>
      <c r="M7" s="387">
        <v>3</v>
      </c>
      <c r="N7" s="260">
        <f t="shared" si="3"/>
        <v>3</v>
      </c>
      <c r="O7" s="258">
        <v>3</v>
      </c>
      <c r="P7" s="282">
        <v>4</v>
      </c>
      <c r="Q7" s="260">
        <f t="shared" si="58"/>
        <v>0</v>
      </c>
      <c r="R7" s="258">
        <v>0</v>
      </c>
      <c r="S7" s="259">
        <v>8</v>
      </c>
      <c r="T7" s="260">
        <f t="shared" si="60"/>
        <v>0</v>
      </c>
      <c r="U7" s="386">
        <v>3</v>
      </c>
      <c r="V7" s="409">
        <v>2</v>
      </c>
      <c r="W7" s="261">
        <f t="shared" si="4"/>
        <v>3</v>
      </c>
      <c r="X7" s="386">
        <v>7</v>
      </c>
      <c r="Y7" s="387">
        <v>2</v>
      </c>
      <c r="Z7" s="260">
        <f t="shared" si="5"/>
        <v>3</v>
      </c>
      <c r="AA7" s="386">
        <v>5</v>
      </c>
      <c r="AB7" s="409">
        <v>2</v>
      </c>
      <c r="AC7" s="261">
        <f t="shared" si="59"/>
        <v>3</v>
      </c>
      <c r="AD7" s="258">
        <v>2</v>
      </c>
      <c r="AE7" s="259">
        <v>4</v>
      </c>
      <c r="AF7" s="260">
        <f t="shared" si="6"/>
        <v>0</v>
      </c>
      <c r="AG7" s="386">
        <v>12</v>
      </c>
      <c r="AH7" s="396">
        <v>2</v>
      </c>
      <c r="AI7" s="260">
        <f t="shared" si="7"/>
        <v>3</v>
      </c>
      <c r="AJ7" s="258">
        <v>1</v>
      </c>
      <c r="AK7" s="259">
        <v>4</v>
      </c>
      <c r="AL7" s="245">
        <f t="shared" si="8"/>
        <v>0</v>
      </c>
      <c r="AM7" s="258">
        <v>3</v>
      </c>
      <c r="AN7" s="259">
        <v>4</v>
      </c>
      <c r="AO7" s="245">
        <f t="shared" si="9"/>
        <v>0</v>
      </c>
      <c r="AP7" s="405">
        <v>3</v>
      </c>
      <c r="AQ7" s="406">
        <v>3</v>
      </c>
      <c r="AR7" s="245">
        <f t="shared" si="10"/>
        <v>1</v>
      </c>
      <c r="AS7" s="283"/>
      <c r="AT7" s="284"/>
      <c r="AU7" s="245">
        <f t="shared" si="11"/>
        <v>0</v>
      </c>
      <c r="AV7" s="283"/>
      <c r="AW7" s="284"/>
      <c r="AX7" s="245">
        <f t="shared" si="12"/>
        <v>0</v>
      </c>
      <c r="AY7" s="283"/>
      <c r="AZ7" s="284"/>
      <c r="BA7" s="245">
        <f t="shared" si="13"/>
        <v>0</v>
      </c>
      <c r="BB7" s="283"/>
      <c r="BC7" s="284"/>
      <c r="BD7" s="245">
        <f t="shared" si="14"/>
        <v>0</v>
      </c>
      <c r="BE7" s="283"/>
      <c r="BF7" s="284"/>
      <c r="BG7" s="245">
        <f t="shared" si="15"/>
        <v>0</v>
      </c>
      <c r="BH7" s="283"/>
      <c r="BI7" s="284"/>
      <c r="BJ7" s="265">
        <f t="shared" si="16"/>
        <v>0</v>
      </c>
      <c r="BK7" s="282"/>
      <c r="BL7" s="259"/>
      <c r="BM7" s="265">
        <f t="shared" si="17"/>
        <v>0</v>
      </c>
      <c r="BN7" s="265"/>
      <c r="BO7" s="267"/>
      <c r="BP7" s="265">
        <f t="shared" si="18"/>
        <v>0</v>
      </c>
      <c r="BQ7" s="265"/>
      <c r="BR7" s="267"/>
      <c r="BS7" s="265">
        <f t="shared" si="19"/>
        <v>0</v>
      </c>
      <c r="BT7" s="285"/>
      <c r="BU7" s="284"/>
      <c r="BV7" s="265">
        <f t="shared" si="61"/>
        <v>0</v>
      </c>
      <c r="BW7" s="586"/>
      <c r="BX7" s="573"/>
      <c r="BY7" s="588"/>
      <c r="BZ7" s="544"/>
      <c r="CA7" s="598"/>
      <c r="CB7" s="599"/>
      <c r="CC7" s="600"/>
      <c r="CD7" s="602"/>
      <c r="CE7" s="540"/>
      <c r="CG7" s="254"/>
      <c r="CK7" s="253">
        <f t="shared" si="20"/>
        <v>1</v>
      </c>
      <c r="CL7" s="253">
        <f t="shared" si="21"/>
        <v>0</v>
      </c>
      <c r="CM7" s="253">
        <f t="shared" si="22"/>
        <v>0</v>
      </c>
      <c r="CN7" s="253">
        <f t="shared" si="23"/>
        <v>1</v>
      </c>
      <c r="CO7" s="253">
        <f t="shared" si="24"/>
        <v>0</v>
      </c>
      <c r="CP7" s="253">
        <f t="shared" si="25"/>
        <v>0</v>
      </c>
      <c r="CQ7" s="253">
        <f t="shared" si="26"/>
        <v>1</v>
      </c>
      <c r="CR7" s="253">
        <f t="shared" si="27"/>
        <v>1</v>
      </c>
      <c r="CS7" s="253">
        <f t="shared" si="28"/>
        <v>1</v>
      </c>
      <c r="CT7" s="253">
        <f t="shared" si="29"/>
        <v>0</v>
      </c>
      <c r="CU7" s="253">
        <f t="shared" si="30"/>
        <v>1</v>
      </c>
      <c r="CV7" s="253">
        <f t="shared" si="31"/>
        <v>0</v>
      </c>
      <c r="CW7" s="253">
        <f t="shared" si="32"/>
        <v>0</v>
      </c>
      <c r="CX7" s="253">
        <f t="shared" si="33"/>
        <v>0</v>
      </c>
      <c r="CY7" s="253">
        <f t="shared" si="34"/>
        <v>0</v>
      </c>
      <c r="CZ7" s="253">
        <f t="shared" si="35"/>
        <v>0</v>
      </c>
      <c r="DA7" s="253">
        <f t="shared" si="36"/>
        <v>0</v>
      </c>
      <c r="DB7" s="253">
        <f t="shared" si="37"/>
        <v>0</v>
      </c>
      <c r="DC7" s="253">
        <f t="shared" si="38"/>
        <v>0</v>
      </c>
      <c r="DD7" s="255">
        <v>3</v>
      </c>
      <c r="DE7" s="253">
        <f t="shared" si="39"/>
        <v>0</v>
      </c>
      <c r="DF7" s="253">
        <f t="shared" si="40"/>
        <v>0</v>
      </c>
      <c r="DG7" s="253">
        <f t="shared" si="41"/>
        <v>1</v>
      </c>
      <c r="DH7" s="253">
        <f t="shared" si="42"/>
        <v>0</v>
      </c>
      <c r="DI7" s="253">
        <f t="shared" si="43"/>
        <v>0</v>
      </c>
      <c r="DJ7" s="253">
        <f t="shared" si="44"/>
        <v>0</v>
      </c>
      <c r="DK7" s="253">
        <f t="shared" si="45"/>
        <v>0</v>
      </c>
      <c r="DL7" s="253">
        <f t="shared" si="46"/>
        <v>0</v>
      </c>
      <c r="DM7" s="253">
        <f t="shared" si="47"/>
        <v>0</v>
      </c>
      <c r="DN7" s="253">
        <f t="shared" si="48"/>
        <v>0</v>
      </c>
      <c r="DO7" s="253">
        <f t="shared" si="49"/>
        <v>0</v>
      </c>
      <c r="DP7" s="253">
        <f t="shared" si="50"/>
        <v>0</v>
      </c>
      <c r="DQ7" s="253">
        <f t="shared" si="51"/>
        <v>0</v>
      </c>
      <c r="DR7" s="253">
        <f t="shared" si="52"/>
        <v>1</v>
      </c>
      <c r="DS7" s="253">
        <f t="shared" si="53"/>
        <v>0</v>
      </c>
      <c r="DT7" s="253">
        <f t="shared" si="54"/>
        <v>0</v>
      </c>
      <c r="DU7" s="253">
        <f t="shared" si="55"/>
        <v>0</v>
      </c>
      <c r="DV7" s="253">
        <f t="shared" si="56"/>
        <v>0</v>
      </c>
      <c r="DW7" s="253">
        <f t="shared" si="57"/>
        <v>0</v>
      </c>
      <c r="DY7" s="534"/>
      <c r="DZ7" s="534"/>
      <c r="EA7" s="538"/>
      <c r="EB7" s="534"/>
      <c r="EC7" s="534"/>
      <c r="ED7" s="537"/>
      <c r="EE7" s="537"/>
      <c r="EF7" s="534"/>
      <c r="EG7" s="538"/>
      <c r="EH7" s="534"/>
      <c r="EI7" s="534"/>
      <c r="EJ7" s="534"/>
      <c r="EK7" s="534"/>
      <c r="EM7" s="617"/>
      <c r="EN7" s="617"/>
      <c r="EP7" s="270" t="s">
        <v>28</v>
      </c>
      <c r="EQ7" s="255">
        <v>12</v>
      </c>
      <c r="ER7" s="255">
        <v>8</v>
      </c>
      <c r="ES7" s="255">
        <v>0</v>
      </c>
      <c r="ET7" s="255">
        <v>4</v>
      </c>
      <c r="EU7" s="255">
        <v>24</v>
      </c>
      <c r="EV7" s="255">
        <v>4</v>
      </c>
      <c r="FU7" s="620"/>
      <c r="FV7" s="624"/>
    </row>
    <row r="8" spans="1:178" s="253" customFormat="1" ht="13.5" thickBot="1">
      <c r="A8" s="566">
        <v>3</v>
      </c>
      <c r="B8" s="555" t="s">
        <v>41</v>
      </c>
      <c r="C8" s="241">
        <v>4</v>
      </c>
      <c r="D8" s="242">
        <v>6</v>
      </c>
      <c r="E8" s="286">
        <f t="shared" si="0"/>
        <v>0</v>
      </c>
      <c r="F8" s="241">
        <v>2</v>
      </c>
      <c r="G8" s="242">
        <v>3</v>
      </c>
      <c r="H8" s="245">
        <f t="shared" si="1"/>
        <v>0</v>
      </c>
      <c r="I8" s="256"/>
      <c r="J8" s="257"/>
      <c r="K8" s="245">
        <f t="shared" si="2"/>
        <v>0</v>
      </c>
      <c r="L8" s="287">
        <v>4</v>
      </c>
      <c r="M8" s="327">
        <v>3</v>
      </c>
      <c r="N8" s="243">
        <f t="shared" si="3"/>
        <v>3</v>
      </c>
      <c r="O8" s="241">
        <v>1</v>
      </c>
      <c r="P8" s="244">
        <v>4</v>
      </c>
      <c r="Q8" s="243">
        <f t="shared" si="58"/>
        <v>0</v>
      </c>
      <c r="R8" s="241">
        <v>1</v>
      </c>
      <c r="S8" s="242">
        <v>5</v>
      </c>
      <c r="T8" s="243">
        <f t="shared" si="60"/>
        <v>0</v>
      </c>
      <c r="U8" s="241">
        <v>3</v>
      </c>
      <c r="V8" s="244">
        <v>4</v>
      </c>
      <c r="W8" s="243">
        <f t="shared" si="4"/>
        <v>0</v>
      </c>
      <c r="X8" s="287">
        <v>4</v>
      </c>
      <c r="Y8" s="327">
        <v>1</v>
      </c>
      <c r="Z8" s="243">
        <f t="shared" si="5"/>
        <v>3</v>
      </c>
      <c r="AA8" s="287">
        <v>6</v>
      </c>
      <c r="AB8" s="288">
        <v>4</v>
      </c>
      <c r="AC8" s="243">
        <f t="shared" si="59"/>
        <v>3</v>
      </c>
      <c r="AD8" s="287">
        <v>5</v>
      </c>
      <c r="AE8" s="327">
        <v>2</v>
      </c>
      <c r="AF8" s="243">
        <f t="shared" si="6"/>
        <v>3</v>
      </c>
      <c r="AG8" s="287">
        <v>16</v>
      </c>
      <c r="AH8" s="288">
        <v>5</v>
      </c>
      <c r="AI8" s="243">
        <f t="shared" si="7"/>
        <v>3</v>
      </c>
      <c r="AJ8" s="377">
        <v>2</v>
      </c>
      <c r="AK8" s="379">
        <v>2</v>
      </c>
      <c r="AL8" s="245">
        <f t="shared" si="8"/>
        <v>1</v>
      </c>
      <c r="AM8" s="287">
        <v>6</v>
      </c>
      <c r="AN8" s="327">
        <v>2</v>
      </c>
      <c r="AO8" s="245">
        <f t="shared" si="9"/>
        <v>3</v>
      </c>
      <c r="AP8" s="241">
        <v>2</v>
      </c>
      <c r="AQ8" s="242">
        <v>5</v>
      </c>
      <c r="AR8" s="245">
        <f t="shared" si="10"/>
        <v>0</v>
      </c>
      <c r="AS8" s="289"/>
      <c r="AT8" s="290"/>
      <c r="AU8" s="245">
        <f t="shared" si="11"/>
        <v>0</v>
      </c>
      <c r="AV8" s="289"/>
      <c r="AW8" s="290"/>
      <c r="AX8" s="245">
        <f t="shared" si="12"/>
        <v>0</v>
      </c>
      <c r="AY8" s="289"/>
      <c r="AZ8" s="290"/>
      <c r="BA8" s="245">
        <f t="shared" si="13"/>
        <v>0</v>
      </c>
      <c r="BB8" s="289"/>
      <c r="BC8" s="290"/>
      <c r="BD8" s="245">
        <f t="shared" si="14"/>
        <v>0</v>
      </c>
      <c r="BE8" s="289"/>
      <c r="BF8" s="290"/>
      <c r="BG8" s="245">
        <f t="shared" si="15"/>
        <v>0</v>
      </c>
      <c r="BH8" s="289"/>
      <c r="BI8" s="290"/>
      <c r="BJ8" s="276">
        <f t="shared" si="16"/>
        <v>0</v>
      </c>
      <c r="BK8" s="289"/>
      <c r="BL8" s="290"/>
      <c r="BM8" s="276">
        <f t="shared" si="17"/>
        <v>0</v>
      </c>
      <c r="BN8" s="276"/>
      <c r="BO8" s="277"/>
      <c r="BP8" s="276">
        <f t="shared" si="18"/>
        <v>0</v>
      </c>
      <c r="BQ8" s="276"/>
      <c r="BR8" s="277"/>
      <c r="BS8" s="276">
        <f t="shared" si="19"/>
        <v>0</v>
      </c>
      <c r="BT8" s="291"/>
      <c r="BU8" s="247"/>
      <c r="BV8" s="265">
        <f t="shared" si="61"/>
        <v>0</v>
      </c>
      <c r="BW8" s="585">
        <f>AR9+AR8+AO8+AO9+AL9+AL8+AI8+AI9+AF9+AF8+AC8+AC9+Z9+Z8+W8+W9+T9+T8+Q8+Q9+N9+N8+K8+K9+H9+H8+E8+E9</f>
        <v>32</v>
      </c>
      <c r="BX8" s="572">
        <f>AP9+AP8+AM8+AM9+AJ9+AJ8+AG8+AG9+AD9+AD8+AA8+AA9+X9+X8+U8+U9+R9+R8+O8+O9+L9+L8+I8+I9+F9+F8+C8+C9</f>
        <v>104</v>
      </c>
      <c r="BY8" s="587">
        <f>AQ9+AQ8+AN8+AN9+AK9+AK8+AH8+AH9+AE9+AE8+AB8+AB9+Y9+Y8+V8+V9+S9+S8+P8+P9+M9+M8+J8+J9+G9+G8+D8+D9</f>
        <v>110</v>
      </c>
      <c r="BZ8" s="543">
        <f>26-(COUNTBLANK(C8:AQ9)-4)/2</f>
        <v>26</v>
      </c>
      <c r="CA8" s="593">
        <f>SUM(CK8:DC9)</f>
        <v>10</v>
      </c>
      <c r="CB8" s="595">
        <f>SUM(DE8:DW9)</f>
        <v>2</v>
      </c>
      <c r="CC8" s="597">
        <f>BZ8-CA8-CB8</f>
        <v>14</v>
      </c>
      <c r="CD8" s="601" t="str">
        <f>B8</f>
        <v>ТНК-ВР Сибирь</v>
      </c>
      <c r="CE8" s="540"/>
      <c r="CG8" s="254"/>
      <c r="CK8" s="253">
        <f t="shared" si="20"/>
        <v>0</v>
      </c>
      <c r="CL8" s="253">
        <f t="shared" si="21"/>
        <v>0</v>
      </c>
      <c r="CM8" s="253">
        <f t="shared" si="22"/>
        <v>0</v>
      </c>
      <c r="CN8" s="253">
        <f t="shared" si="23"/>
        <v>1</v>
      </c>
      <c r="CO8" s="253">
        <f t="shared" si="24"/>
        <v>0</v>
      </c>
      <c r="CP8" s="253">
        <f t="shared" si="25"/>
        <v>0</v>
      </c>
      <c r="CQ8" s="253">
        <f t="shared" si="26"/>
        <v>0</v>
      </c>
      <c r="CR8" s="253">
        <f t="shared" si="27"/>
        <v>1</v>
      </c>
      <c r="CS8" s="253">
        <f t="shared" si="28"/>
        <v>1</v>
      </c>
      <c r="CT8" s="253">
        <f t="shared" si="29"/>
        <v>1</v>
      </c>
      <c r="CU8" s="253">
        <f t="shared" si="30"/>
        <v>1</v>
      </c>
      <c r="CV8" s="253">
        <f t="shared" si="31"/>
        <v>0</v>
      </c>
      <c r="CW8" s="253">
        <f t="shared" si="32"/>
        <v>1</v>
      </c>
      <c r="CX8" s="253">
        <f t="shared" si="33"/>
        <v>0</v>
      </c>
      <c r="CY8" s="253">
        <f t="shared" si="34"/>
        <v>0</v>
      </c>
      <c r="CZ8" s="253">
        <f t="shared" si="35"/>
        <v>0</v>
      </c>
      <c r="DA8" s="253">
        <f t="shared" si="36"/>
        <v>0</v>
      </c>
      <c r="DB8" s="253">
        <f t="shared" si="37"/>
        <v>0</v>
      </c>
      <c r="DC8" s="253">
        <f t="shared" si="38"/>
        <v>0</v>
      </c>
      <c r="DD8" s="255">
        <v>4</v>
      </c>
      <c r="DE8" s="253">
        <f t="shared" si="39"/>
        <v>0</v>
      </c>
      <c r="DF8" s="253">
        <f t="shared" si="40"/>
        <v>0</v>
      </c>
      <c r="DG8" s="253">
        <f t="shared" si="41"/>
        <v>0</v>
      </c>
      <c r="DH8" s="253">
        <f t="shared" si="42"/>
        <v>0</v>
      </c>
      <c r="DI8" s="253">
        <f t="shared" si="43"/>
        <v>0</v>
      </c>
      <c r="DJ8" s="253">
        <f t="shared" si="44"/>
        <v>0</v>
      </c>
      <c r="DK8" s="253">
        <f t="shared" si="45"/>
        <v>0</v>
      </c>
      <c r="DL8" s="253">
        <f t="shared" si="46"/>
        <v>0</v>
      </c>
      <c r="DM8" s="253">
        <f t="shared" si="47"/>
        <v>0</v>
      </c>
      <c r="DN8" s="253">
        <f t="shared" si="48"/>
        <v>0</v>
      </c>
      <c r="DO8" s="253">
        <f t="shared" si="49"/>
        <v>0</v>
      </c>
      <c r="DP8" s="253">
        <f t="shared" si="50"/>
        <v>1</v>
      </c>
      <c r="DQ8" s="253">
        <f t="shared" si="51"/>
        <v>0</v>
      </c>
      <c r="DR8" s="253">
        <f t="shared" si="52"/>
        <v>0</v>
      </c>
      <c r="DS8" s="253">
        <f t="shared" si="53"/>
        <v>0</v>
      </c>
      <c r="DT8" s="253">
        <f t="shared" si="54"/>
        <v>0</v>
      </c>
      <c r="DU8" s="253">
        <f t="shared" si="55"/>
        <v>0</v>
      </c>
      <c r="DV8" s="253">
        <f t="shared" si="56"/>
        <v>0</v>
      </c>
      <c r="DW8" s="253">
        <f t="shared" si="57"/>
        <v>0</v>
      </c>
      <c r="DY8" s="534">
        <f>LARGE(BY4:BY41,3)</f>
        <v>139</v>
      </c>
      <c r="DZ8" s="534"/>
      <c r="EA8" s="538">
        <f>IF(DZ8&gt;0,0,DY8)</f>
        <v>139</v>
      </c>
      <c r="EB8" s="534">
        <f>IF(EA8=EA10,EB10+1,1)</f>
        <v>1</v>
      </c>
      <c r="EC8" s="534">
        <f>RANK(DY8,$DY$4:$DY$41)</f>
        <v>3</v>
      </c>
      <c r="ED8" s="537">
        <v>3</v>
      </c>
      <c r="EE8" s="537">
        <f>IF(EB8=1,ED8,CONCATENATE(ED8,"-",ED8+EB8-1))</f>
        <v>3</v>
      </c>
      <c r="EF8" s="534">
        <f ca="1">INDIRECT(EI6)</f>
        <v>152</v>
      </c>
      <c r="EG8" s="538">
        <f ca="1">INDIRECT(EK6)</f>
        <v>2</v>
      </c>
      <c r="EH8" s="534">
        <f ca="1">INDIRECT(EJ6)*2+EH6</f>
        <v>8</v>
      </c>
      <c r="EI8" s="534" t="str">
        <f>ADDRESS(EH8,$EG$3)</f>
        <v>$EA$8</v>
      </c>
      <c r="EJ8" s="534" t="str">
        <f>ADDRESS(EH8,$EG$3+1)</f>
        <v>$EB$8</v>
      </c>
      <c r="EK8" s="534" t="str">
        <f>ADDRESS(EH8,$EG$3+4)</f>
        <v>$EE$8</v>
      </c>
      <c r="EM8" s="617">
        <f>IF(BW8=$EF$20,$EG$20,IF(BW8=$EF$22,$EG$22,IF(BW8=$EF$24,$EG$24,IF(BW8=$EF$26,$EG$26,IF(BW8=$EF$28,$EG$28,IF(BW8=$EF$30,$EG$30,IF(BW8=$EF$32,$EG$32,IF(BW8=$EF$34,$EG$34,$EE$40))))))))</f>
        <v>19</v>
      </c>
      <c r="EN8" s="617">
        <f>IF(BW8=$EF$4,$EG$4,IF(BW8=$EF$6,$EG$6,IF(BW8=$EF$8,$EG$8,IF(BW8=$EF$10,$EG$10,IF(BW8=$EF$12,$EG$12,IF(BW8=$EF$14,$EG$14,IF(BW8=$EF$16,$EG$16,IF(BW8=$EF$18,$EG$18,EM8))))))))</f>
        <v>19</v>
      </c>
      <c r="EP8" s="270" t="s">
        <v>18</v>
      </c>
      <c r="EQ8" s="255">
        <v>13</v>
      </c>
      <c r="ER8" s="255">
        <v>4</v>
      </c>
      <c r="ES8" s="255">
        <v>2</v>
      </c>
      <c r="ET8" s="255">
        <v>7</v>
      </c>
      <c r="EU8" s="255">
        <v>14</v>
      </c>
      <c r="EV8" s="255">
        <v>8</v>
      </c>
      <c r="FU8" s="619"/>
      <c r="FV8" s="623"/>
    </row>
    <row r="9" spans="1:178" s="253" customFormat="1" ht="13.5" thickBot="1">
      <c r="A9" s="566"/>
      <c r="B9" s="556"/>
      <c r="C9" s="258">
        <v>2</v>
      </c>
      <c r="D9" s="259">
        <v>10</v>
      </c>
      <c r="E9" s="292">
        <f t="shared" si="0"/>
        <v>0</v>
      </c>
      <c r="F9" s="420">
        <v>1</v>
      </c>
      <c r="G9" s="421">
        <v>1</v>
      </c>
      <c r="H9" s="245">
        <f t="shared" si="1"/>
        <v>1</v>
      </c>
      <c r="I9" s="280"/>
      <c r="J9" s="281"/>
      <c r="K9" s="245">
        <f t="shared" si="2"/>
        <v>0</v>
      </c>
      <c r="L9" s="258">
        <v>5</v>
      </c>
      <c r="M9" s="259">
        <v>6</v>
      </c>
      <c r="N9" s="260">
        <f t="shared" si="3"/>
        <v>0</v>
      </c>
      <c r="O9" s="258">
        <v>2</v>
      </c>
      <c r="P9" s="261">
        <v>6</v>
      </c>
      <c r="Q9" s="260">
        <f t="shared" si="58"/>
        <v>0</v>
      </c>
      <c r="R9" s="258">
        <v>3</v>
      </c>
      <c r="S9" s="259">
        <v>8</v>
      </c>
      <c r="T9" s="260">
        <f t="shared" si="60"/>
        <v>0</v>
      </c>
      <c r="U9" s="386">
        <v>3</v>
      </c>
      <c r="V9" s="399">
        <v>1</v>
      </c>
      <c r="W9" s="260">
        <f t="shared" si="4"/>
        <v>3</v>
      </c>
      <c r="X9" s="258">
        <v>2</v>
      </c>
      <c r="Y9" s="259">
        <v>5</v>
      </c>
      <c r="Z9" s="260">
        <f t="shared" si="5"/>
        <v>0</v>
      </c>
      <c r="AA9" s="386">
        <v>4</v>
      </c>
      <c r="AB9" s="396">
        <v>1</v>
      </c>
      <c r="AC9" s="260">
        <f t="shared" si="59"/>
        <v>3</v>
      </c>
      <c r="AD9" s="386">
        <v>10</v>
      </c>
      <c r="AE9" s="387">
        <v>4</v>
      </c>
      <c r="AF9" s="260">
        <f t="shared" si="6"/>
        <v>3</v>
      </c>
      <c r="AG9" s="386">
        <v>8</v>
      </c>
      <c r="AH9" s="396">
        <v>5</v>
      </c>
      <c r="AI9" s="260">
        <f t="shared" si="7"/>
        <v>3</v>
      </c>
      <c r="AJ9" s="258">
        <v>3</v>
      </c>
      <c r="AK9" s="259">
        <v>9</v>
      </c>
      <c r="AL9" s="245">
        <f t="shared" si="8"/>
        <v>0</v>
      </c>
      <c r="AM9" s="258">
        <v>3</v>
      </c>
      <c r="AN9" s="259">
        <v>4</v>
      </c>
      <c r="AO9" s="245">
        <f t="shared" si="9"/>
        <v>0</v>
      </c>
      <c r="AP9" s="258">
        <v>2</v>
      </c>
      <c r="AQ9" s="259">
        <v>4</v>
      </c>
      <c r="AR9" s="245">
        <f t="shared" si="10"/>
        <v>0</v>
      </c>
      <c r="AS9" s="293"/>
      <c r="AT9" s="294"/>
      <c r="AU9" s="245">
        <f t="shared" si="11"/>
        <v>0</v>
      </c>
      <c r="AV9" s="293"/>
      <c r="AW9" s="294"/>
      <c r="AX9" s="245">
        <f t="shared" si="12"/>
        <v>0</v>
      </c>
      <c r="AY9" s="293"/>
      <c r="AZ9" s="294"/>
      <c r="BA9" s="245">
        <f t="shared" si="13"/>
        <v>0</v>
      </c>
      <c r="BB9" s="293"/>
      <c r="BC9" s="294"/>
      <c r="BD9" s="245">
        <f t="shared" si="14"/>
        <v>0</v>
      </c>
      <c r="BE9" s="293"/>
      <c r="BF9" s="294"/>
      <c r="BG9" s="245">
        <f t="shared" si="15"/>
        <v>0</v>
      </c>
      <c r="BH9" s="293"/>
      <c r="BI9" s="294"/>
      <c r="BJ9" s="265">
        <f t="shared" si="16"/>
        <v>0</v>
      </c>
      <c r="BK9" s="295"/>
      <c r="BL9" s="296"/>
      <c r="BM9" s="265">
        <f t="shared" si="17"/>
        <v>0</v>
      </c>
      <c r="BN9" s="265"/>
      <c r="BO9" s="267"/>
      <c r="BP9" s="265">
        <f t="shared" si="18"/>
        <v>0</v>
      </c>
      <c r="BQ9" s="265"/>
      <c r="BR9" s="267"/>
      <c r="BS9" s="265">
        <f t="shared" si="19"/>
        <v>0</v>
      </c>
      <c r="BT9" s="297"/>
      <c r="BU9" s="294"/>
      <c r="BV9" s="265">
        <f t="shared" si="61"/>
        <v>0</v>
      </c>
      <c r="BW9" s="586"/>
      <c r="BX9" s="573"/>
      <c r="BY9" s="588"/>
      <c r="BZ9" s="544"/>
      <c r="CA9" s="593"/>
      <c r="CB9" s="595"/>
      <c r="CC9" s="597"/>
      <c r="CD9" s="602"/>
      <c r="CE9" s="540"/>
      <c r="CG9" s="254"/>
      <c r="CK9" s="253">
        <f t="shared" si="20"/>
        <v>0</v>
      </c>
      <c r="CL9" s="253">
        <f t="shared" si="21"/>
        <v>0</v>
      </c>
      <c r="CM9" s="253">
        <f t="shared" si="22"/>
        <v>0</v>
      </c>
      <c r="CN9" s="253">
        <f t="shared" si="23"/>
        <v>0</v>
      </c>
      <c r="CO9" s="253">
        <f t="shared" si="24"/>
        <v>0</v>
      </c>
      <c r="CP9" s="253">
        <f t="shared" si="25"/>
        <v>0</v>
      </c>
      <c r="CQ9" s="253">
        <f t="shared" si="26"/>
        <v>1</v>
      </c>
      <c r="CR9" s="253">
        <f t="shared" si="27"/>
        <v>0</v>
      </c>
      <c r="CS9" s="253">
        <f t="shared" si="28"/>
        <v>1</v>
      </c>
      <c r="CT9" s="253">
        <f t="shared" si="29"/>
        <v>1</v>
      </c>
      <c r="CU9" s="253">
        <f t="shared" si="30"/>
        <v>1</v>
      </c>
      <c r="CV9" s="253">
        <f t="shared" si="31"/>
        <v>0</v>
      </c>
      <c r="CW9" s="253">
        <f t="shared" si="32"/>
        <v>0</v>
      </c>
      <c r="CX9" s="253">
        <f t="shared" si="33"/>
        <v>0</v>
      </c>
      <c r="CY9" s="253">
        <f t="shared" si="34"/>
        <v>0</v>
      </c>
      <c r="CZ9" s="253">
        <f t="shared" si="35"/>
        <v>0</v>
      </c>
      <c r="DA9" s="253">
        <f t="shared" si="36"/>
        <v>0</v>
      </c>
      <c r="DB9" s="253">
        <f t="shared" si="37"/>
        <v>0</v>
      </c>
      <c r="DC9" s="253">
        <f t="shared" si="38"/>
        <v>0</v>
      </c>
      <c r="DD9" s="255">
        <v>5</v>
      </c>
      <c r="DE9" s="253">
        <f t="shared" si="39"/>
        <v>0</v>
      </c>
      <c r="DF9" s="253">
        <f t="shared" si="40"/>
        <v>1</v>
      </c>
      <c r="DG9" s="253">
        <f t="shared" si="41"/>
        <v>0</v>
      </c>
      <c r="DH9" s="253">
        <f t="shared" si="42"/>
        <v>0</v>
      </c>
      <c r="DI9" s="253">
        <f t="shared" si="43"/>
        <v>0</v>
      </c>
      <c r="DJ9" s="253">
        <f t="shared" si="44"/>
        <v>0</v>
      </c>
      <c r="DK9" s="253">
        <f t="shared" si="45"/>
        <v>0</v>
      </c>
      <c r="DL9" s="253">
        <f t="shared" si="46"/>
        <v>0</v>
      </c>
      <c r="DM9" s="253">
        <f t="shared" si="47"/>
        <v>0</v>
      </c>
      <c r="DN9" s="253">
        <f t="shared" si="48"/>
        <v>0</v>
      </c>
      <c r="DO9" s="253">
        <f t="shared" si="49"/>
        <v>0</v>
      </c>
      <c r="DP9" s="253">
        <f t="shared" si="50"/>
        <v>0</v>
      </c>
      <c r="DQ9" s="253">
        <f t="shared" si="51"/>
        <v>0</v>
      </c>
      <c r="DR9" s="253">
        <f t="shared" si="52"/>
        <v>0</v>
      </c>
      <c r="DS9" s="253">
        <f t="shared" si="53"/>
        <v>0</v>
      </c>
      <c r="DT9" s="253">
        <f t="shared" si="54"/>
        <v>0</v>
      </c>
      <c r="DU9" s="253">
        <f t="shared" si="55"/>
        <v>0</v>
      </c>
      <c r="DV9" s="253">
        <f t="shared" si="56"/>
        <v>0</v>
      </c>
      <c r="DW9" s="253">
        <f t="shared" si="57"/>
        <v>0</v>
      </c>
      <c r="DY9" s="534"/>
      <c r="DZ9" s="534"/>
      <c r="EA9" s="538"/>
      <c r="EB9" s="534"/>
      <c r="EC9" s="534"/>
      <c r="ED9" s="537"/>
      <c r="EE9" s="537"/>
      <c r="EF9" s="534"/>
      <c r="EG9" s="538"/>
      <c r="EH9" s="534"/>
      <c r="EI9" s="534"/>
      <c r="EJ9" s="534"/>
      <c r="EK9" s="534"/>
      <c r="EM9" s="617"/>
      <c r="EN9" s="617"/>
      <c r="EP9" s="270" t="s">
        <v>20</v>
      </c>
      <c r="EQ9" s="255">
        <v>14</v>
      </c>
      <c r="ER9" s="255">
        <v>10</v>
      </c>
      <c r="ES9" s="255">
        <v>1</v>
      </c>
      <c r="ET9" s="255">
        <v>3</v>
      </c>
      <c r="EU9" s="255">
        <v>31</v>
      </c>
      <c r="EV9" s="255">
        <v>3</v>
      </c>
      <c r="FU9" s="620"/>
      <c r="FV9" s="624"/>
    </row>
    <row r="10" spans="1:178" s="253" customFormat="1" ht="13.5" thickBot="1">
      <c r="A10" s="559">
        <v>4</v>
      </c>
      <c r="B10" s="555" t="s">
        <v>71</v>
      </c>
      <c r="C10" s="241">
        <v>1</v>
      </c>
      <c r="D10" s="244">
        <v>5</v>
      </c>
      <c r="E10" s="286">
        <f t="shared" si="0"/>
        <v>0</v>
      </c>
      <c r="F10" s="241">
        <v>2</v>
      </c>
      <c r="G10" s="242">
        <v>4</v>
      </c>
      <c r="H10" s="243">
        <f t="shared" si="1"/>
        <v>0</v>
      </c>
      <c r="I10" s="241">
        <v>3</v>
      </c>
      <c r="J10" s="242">
        <v>4</v>
      </c>
      <c r="K10" s="245">
        <f t="shared" si="2"/>
        <v>0</v>
      </c>
      <c r="L10" s="256"/>
      <c r="M10" s="257"/>
      <c r="N10" s="245">
        <f t="shared" si="3"/>
        <v>0</v>
      </c>
      <c r="O10" s="241">
        <v>2</v>
      </c>
      <c r="P10" s="244">
        <v>4</v>
      </c>
      <c r="Q10" s="243">
        <f t="shared" si="58"/>
        <v>0</v>
      </c>
      <c r="R10" s="241">
        <v>3</v>
      </c>
      <c r="S10" s="242">
        <v>6</v>
      </c>
      <c r="T10" s="243">
        <f t="shared" si="60"/>
        <v>0</v>
      </c>
      <c r="U10" s="241">
        <v>1</v>
      </c>
      <c r="V10" s="244">
        <v>5</v>
      </c>
      <c r="W10" s="243">
        <f t="shared" si="4"/>
        <v>0</v>
      </c>
      <c r="X10" s="377">
        <v>2</v>
      </c>
      <c r="Y10" s="379">
        <v>2</v>
      </c>
      <c r="Z10" s="243">
        <f t="shared" si="5"/>
        <v>1</v>
      </c>
      <c r="AA10" s="287">
        <v>4</v>
      </c>
      <c r="AB10" s="288">
        <v>3</v>
      </c>
      <c r="AC10" s="243">
        <f t="shared" si="59"/>
        <v>3</v>
      </c>
      <c r="AD10" s="287">
        <v>3</v>
      </c>
      <c r="AE10" s="327">
        <v>2</v>
      </c>
      <c r="AF10" s="243">
        <f t="shared" si="6"/>
        <v>3</v>
      </c>
      <c r="AG10" s="287">
        <v>7</v>
      </c>
      <c r="AH10" s="288">
        <v>3</v>
      </c>
      <c r="AI10" s="243">
        <f t="shared" si="7"/>
        <v>3</v>
      </c>
      <c r="AJ10" s="241">
        <v>1</v>
      </c>
      <c r="AK10" s="242">
        <v>6</v>
      </c>
      <c r="AL10" s="245">
        <f t="shared" si="8"/>
        <v>0</v>
      </c>
      <c r="AM10" s="287">
        <v>8</v>
      </c>
      <c r="AN10" s="327">
        <v>3</v>
      </c>
      <c r="AO10" s="245">
        <f t="shared" si="9"/>
        <v>3</v>
      </c>
      <c r="AP10" s="241">
        <v>3</v>
      </c>
      <c r="AQ10" s="242">
        <v>4</v>
      </c>
      <c r="AR10" s="245">
        <f t="shared" si="10"/>
        <v>0</v>
      </c>
      <c r="AS10" s="265"/>
      <c r="AT10" s="266"/>
      <c r="AU10" s="245">
        <f t="shared" si="11"/>
        <v>0</v>
      </c>
      <c r="AV10" s="265"/>
      <c r="AW10" s="266"/>
      <c r="AX10" s="245">
        <f t="shared" si="12"/>
        <v>0</v>
      </c>
      <c r="AY10" s="265"/>
      <c r="AZ10" s="266"/>
      <c r="BA10" s="245">
        <f t="shared" si="13"/>
        <v>0</v>
      </c>
      <c r="BB10" s="265"/>
      <c r="BC10" s="266"/>
      <c r="BD10" s="245">
        <f t="shared" si="14"/>
        <v>0</v>
      </c>
      <c r="BE10" s="265"/>
      <c r="BF10" s="266"/>
      <c r="BG10" s="245">
        <f t="shared" si="15"/>
        <v>0</v>
      </c>
      <c r="BH10" s="265"/>
      <c r="BI10" s="266"/>
      <c r="BJ10" s="276">
        <f t="shared" si="16"/>
        <v>0</v>
      </c>
      <c r="BK10" s="265"/>
      <c r="BL10" s="266"/>
      <c r="BM10" s="276">
        <f t="shared" si="17"/>
        <v>0</v>
      </c>
      <c r="BN10" s="276"/>
      <c r="BO10" s="277"/>
      <c r="BP10" s="276">
        <f t="shared" si="18"/>
        <v>0</v>
      </c>
      <c r="BQ10" s="276"/>
      <c r="BR10" s="277"/>
      <c r="BS10" s="276">
        <f t="shared" si="19"/>
        <v>0</v>
      </c>
      <c r="BT10" s="298"/>
      <c r="BU10" s="248"/>
      <c r="BV10" s="265">
        <f t="shared" si="61"/>
        <v>0</v>
      </c>
      <c r="BW10" s="585">
        <f>AR11+AR10+AO10+AO11+AL11+AL10+AI10+AI11+AF11+AF10+AC10+AC11+Z11+Z10+W10+W11+T11+T10+Q10+Q11+N11+N10+K10+K11+H11+H10+E10+E11</f>
        <v>41</v>
      </c>
      <c r="BX10" s="572">
        <f>AP11+AP10+AM10+AM11+AJ11+AJ10+AG10+AG11+AD11+AD10+AA10+AA11+X11+X10+U10+U11+R11+R10+O10+O11+L11+L10+I10+I11+F11+F10+C10+C11</f>
        <v>110</v>
      </c>
      <c r="BY10" s="587">
        <f>AQ11+AQ10+AN10+AN11+AK11+AK10+AH10+AH11+AE11+AE10+AB10+AB11+Y11+Y10+V10+V11+S11+S10+P10+P11+M11+M10+J10+J11+G11+G10+D10+D11</f>
        <v>95</v>
      </c>
      <c r="BZ10" s="543">
        <f>26-(COUNTBLANK(C10:AQ11)-4)/2</f>
        <v>26</v>
      </c>
      <c r="CA10" s="592">
        <f>SUM(CK10:DC11)</f>
        <v>13</v>
      </c>
      <c r="CB10" s="594">
        <f>SUM(DE10:DW11)</f>
        <v>2</v>
      </c>
      <c r="CC10" s="596">
        <f>BZ10-CA10-CB10</f>
        <v>11</v>
      </c>
      <c r="CD10" s="601" t="str">
        <f>B10</f>
        <v>Боровский</v>
      </c>
      <c r="CE10" s="540"/>
      <c r="CG10" s="254"/>
      <c r="CK10" s="253">
        <f t="shared" si="20"/>
        <v>0</v>
      </c>
      <c r="CL10" s="253">
        <f t="shared" si="21"/>
        <v>0</v>
      </c>
      <c r="CM10" s="253">
        <f t="shared" si="22"/>
        <v>0</v>
      </c>
      <c r="CN10" s="253">
        <f t="shared" si="23"/>
        <v>0</v>
      </c>
      <c r="CO10" s="253">
        <f t="shared" si="24"/>
        <v>0</v>
      </c>
      <c r="CP10" s="253">
        <f t="shared" si="25"/>
        <v>0</v>
      </c>
      <c r="CQ10" s="253">
        <f t="shared" si="26"/>
        <v>0</v>
      </c>
      <c r="CR10" s="253">
        <f t="shared" si="27"/>
        <v>0</v>
      </c>
      <c r="CS10" s="253">
        <f t="shared" si="28"/>
        <v>1</v>
      </c>
      <c r="CT10" s="253">
        <f t="shared" si="29"/>
        <v>1</v>
      </c>
      <c r="CU10" s="253">
        <f t="shared" si="30"/>
        <v>1</v>
      </c>
      <c r="CV10" s="253">
        <f t="shared" si="31"/>
        <v>0</v>
      </c>
      <c r="CW10" s="253">
        <f t="shared" si="32"/>
        <v>1</v>
      </c>
      <c r="CX10" s="253">
        <f t="shared" si="33"/>
        <v>0</v>
      </c>
      <c r="CY10" s="253">
        <f t="shared" si="34"/>
        <v>0</v>
      </c>
      <c r="CZ10" s="253">
        <f t="shared" si="35"/>
        <v>0</v>
      </c>
      <c r="DA10" s="253">
        <f t="shared" si="36"/>
        <v>0</v>
      </c>
      <c r="DB10" s="253">
        <f t="shared" si="37"/>
        <v>0</v>
      </c>
      <c r="DC10" s="253">
        <f t="shared" si="38"/>
        <v>0</v>
      </c>
      <c r="DD10" s="255">
        <v>6</v>
      </c>
      <c r="DE10" s="253">
        <f t="shared" si="39"/>
        <v>0</v>
      </c>
      <c r="DF10" s="253">
        <f t="shared" si="40"/>
        <v>0</v>
      </c>
      <c r="DG10" s="253">
        <f t="shared" si="41"/>
        <v>0</v>
      </c>
      <c r="DH10" s="253">
        <f t="shared" si="42"/>
        <v>0</v>
      </c>
      <c r="DI10" s="253">
        <f t="shared" si="43"/>
        <v>0</v>
      </c>
      <c r="DJ10" s="253">
        <f t="shared" si="44"/>
        <v>0</v>
      </c>
      <c r="DK10" s="253">
        <f t="shared" si="45"/>
        <v>0</v>
      </c>
      <c r="DL10" s="253">
        <f t="shared" si="46"/>
        <v>1</v>
      </c>
      <c r="DM10" s="253">
        <f t="shared" si="47"/>
        <v>0</v>
      </c>
      <c r="DN10" s="253">
        <f t="shared" si="48"/>
        <v>0</v>
      </c>
      <c r="DO10" s="253">
        <f t="shared" si="49"/>
        <v>0</v>
      </c>
      <c r="DP10" s="253">
        <f t="shared" si="50"/>
        <v>0</v>
      </c>
      <c r="DQ10" s="253">
        <f t="shared" si="51"/>
        <v>0</v>
      </c>
      <c r="DR10" s="253">
        <f t="shared" si="52"/>
        <v>0</v>
      </c>
      <c r="DS10" s="253">
        <f t="shared" si="53"/>
        <v>0</v>
      </c>
      <c r="DT10" s="253">
        <f t="shared" si="54"/>
        <v>0</v>
      </c>
      <c r="DU10" s="253">
        <f t="shared" si="55"/>
        <v>0</v>
      </c>
      <c r="DV10" s="253">
        <f t="shared" si="56"/>
        <v>0</v>
      </c>
      <c r="DW10" s="253">
        <f t="shared" si="57"/>
        <v>0</v>
      </c>
      <c r="DY10" s="534">
        <f>LARGE(BY4:BY41,4)</f>
        <v>113</v>
      </c>
      <c r="DZ10" s="534"/>
      <c r="EA10" s="538">
        <f>IF(DZ10&gt;0,0,DY10)</f>
        <v>113</v>
      </c>
      <c r="EB10" s="534">
        <f>IF(EA10=EA12,EB12+1,1)</f>
        <v>1</v>
      </c>
      <c r="EC10" s="534">
        <f>RANK(DY10,$DY$4:$DY$41)</f>
        <v>4</v>
      </c>
      <c r="ED10" s="537">
        <v>4</v>
      </c>
      <c r="EE10" s="537">
        <f>IF(EB10=1,ED10,CONCATENATE(ED10,"-",ED10+EB10-1))</f>
        <v>4</v>
      </c>
      <c r="EF10" s="534">
        <f ca="1">INDIRECT(EI8)</f>
        <v>139</v>
      </c>
      <c r="EG10" s="538">
        <f ca="1">INDIRECT(EK8)</f>
        <v>3</v>
      </c>
      <c r="EH10" s="534">
        <f ca="1">INDIRECT(EJ8)*2+EH8</f>
        <v>10</v>
      </c>
      <c r="EI10" s="534" t="str">
        <f>ADDRESS(EH10,$EG$3)</f>
        <v>$EA$10</v>
      </c>
      <c r="EJ10" s="534" t="str">
        <f>ADDRESS(EH10,$EG$3+1)</f>
        <v>$EB$10</v>
      </c>
      <c r="EK10" s="534" t="str">
        <f>ADDRESS(EH10,$EG$3+4)</f>
        <v>$EE$10</v>
      </c>
      <c r="EM10" s="617">
        <f>IF(BW10=$EF$20,$EG$20,IF(BW10=$EF$22,$EG$22,IF(BW10=$EF$24,$EG$24,IF(BW10=$EF$26,$EG$26,IF(BW10=$EF$28,$EG$28,IF(BW10=$EF$30,$EG$30,IF(BW10=$EF$32,$EG$32,IF(BW10=$EF$34,$EG$34,$EE$40))))))))</f>
        <v>19</v>
      </c>
      <c r="EN10" s="617">
        <f>IF(BW10=$EF$4,$EG$4,IF(BW10=$EF$6,$EG$6,IF(BW10=$EF$8,$EG$8,IF(BW10=$EF$10,$EG$10,IF(BW10=$EF$12,$EG$12,IF(BW10=$EF$14,$EG$14,IF(BW10=$EF$16,$EG$16,IF(BW10=$EF$18,$EG$18,EM10))))))))</f>
        <v>19</v>
      </c>
      <c r="EP10" s="270" t="s">
        <v>24</v>
      </c>
      <c r="EQ10" s="255">
        <v>11</v>
      </c>
      <c r="ER10" s="255">
        <v>7</v>
      </c>
      <c r="ES10" s="255">
        <v>1</v>
      </c>
      <c r="ET10" s="255">
        <v>3</v>
      </c>
      <c r="EU10" s="255">
        <v>22</v>
      </c>
      <c r="EV10" s="255">
        <v>5</v>
      </c>
      <c r="FU10" s="619"/>
      <c r="FV10" s="623"/>
    </row>
    <row r="11" spans="1:178" s="253" customFormat="1" ht="13.5" thickBot="1">
      <c r="A11" s="560"/>
      <c r="B11" s="556"/>
      <c r="C11" s="386">
        <v>7</v>
      </c>
      <c r="D11" s="399">
        <v>3</v>
      </c>
      <c r="E11" s="292">
        <f t="shared" si="0"/>
        <v>3</v>
      </c>
      <c r="F11" s="258">
        <v>3</v>
      </c>
      <c r="G11" s="259">
        <v>4</v>
      </c>
      <c r="H11" s="260">
        <f t="shared" si="1"/>
        <v>0</v>
      </c>
      <c r="I11" s="386">
        <v>6</v>
      </c>
      <c r="J11" s="387">
        <v>5</v>
      </c>
      <c r="K11" s="245">
        <f t="shared" si="2"/>
        <v>3</v>
      </c>
      <c r="L11" s="280"/>
      <c r="M11" s="281"/>
      <c r="N11" s="245">
        <f t="shared" si="3"/>
        <v>0</v>
      </c>
      <c r="O11" s="258">
        <v>4</v>
      </c>
      <c r="P11" s="261">
        <v>6</v>
      </c>
      <c r="Q11" s="260">
        <f t="shared" si="58"/>
        <v>0</v>
      </c>
      <c r="R11" s="258">
        <v>3</v>
      </c>
      <c r="S11" s="259">
        <v>6</v>
      </c>
      <c r="T11" s="260">
        <f t="shared" si="60"/>
        <v>0</v>
      </c>
      <c r="U11" s="386">
        <v>3</v>
      </c>
      <c r="V11" s="399">
        <v>2</v>
      </c>
      <c r="W11" s="260">
        <f t="shared" si="4"/>
        <v>3</v>
      </c>
      <c r="X11" s="386">
        <v>6</v>
      </c>
      <c r="Y11" s="387">
        <v>2</v>
      </c>
      <c r="Z11" s="260">
        <f t="shared" si="5"/>
        <v>3</v>
      </c>
      <c r="AA11" s="386">
        <v>9</v>
      </c>
      <c r="AB11" s="396">
        <v>1</v>
      </c>
      <c r="AC11" s="260">
        <f t="shared" si="59"/>
        <v>3</v>
      </c>
      <c r="AD11" s="386">
        <v>3</v>
      </c>
      <c r="AE11" s="387">
        <v>1</v>
      </c>
      <c r="AF11" s="260">
        <f t="shared" si="6"/>
        <v>3</v>
      </c>
      <c r="AG11" s="386">
        <v>9</v>
      </c>
      <c r="AH11" s="396">
        <v>4</v>
      </c>
      <c r="AI11" s="260">
        <f t="shared" si="7"/>
        <v>3</v>
      </c>
      <c r="AJ11" s="405">
        <v>3</v>
      </c>
      <c r="AK11" s="406">
        <v>3</v>
      </c>
      <c r="AL11" s="245">
        <f t="shared" si="8"/>
        <v>1</v>
      </c>
      <c r="AM11" s="386">
        <v>5</v>
      </c>
      <c r="AN11" s="387">
        <v>4</v>
      </c>
      <c r="AO11" s="245">
        <f t="shared" si="9"/>
        <v>3</v>
      </c>
      <c r="AP11" s="386">
        <v>9</v>
      </c>
      <c r="AQ11" s="387">
        <v>3</v>
      </c>
      <c r="AR11" s="245">
        <f t="shared" si="10"/>
        <v>3</v>
      </c>
      <c r="AS11" s="293"/>
      <c r="AT11" s="294"/>
      <c r="AU11" s="245">
        <f t="shared" si="11"/>
        <v>0</v>
      </c>
      <c r="AV11" s="293"/>
      <c r="AW11" s="294"/>
      <c r="AX11" s="245">
        <f t="shared" si="12"/>
        <v>0</v>
      </c>
      <c r="AY11" s="293"/>
      <c r="AZ11" s="294"/>
      <c r="BA11" s="245">
        <f t="shared" si="13"/>
        <v>0</v>
      </c>
      <c r="BB11" s="293"/>
      <c r="BC11" s="294"/>
      <c r="BD11" s="245">
        <f t="shared" si="14"/>
        <v>0</v>
      </c>
      <c r="BE11" s="293"/>
      <c r="BF11" s="294"/>
      <c r="BG11" s="245">
        <f t="shared" si="15"/>
        <v>0</v>
      </c>
      <c r="BH11" s="293"/>
      <c r="BI11" s="294"/>
      <c r="BJ11" s="265">
        <f t="shared" si="16"/>
        <v>0</v>
      </c>
      <c r="BK11" s="295"/>
      <c r="BL11" s="296"/>
      <c r="BM11" s="265">
        <f t="shared" si="17"/>
        <v>0</v>
      </c>
      <c r="BN11" s="265"/>
      <c r="BO11" s="267"/>
      <c r="BP11" s="265">
        <f t="shared" si="18"/>
        <v>0</v>
      </c>
      <c r="BQ11" s="265"/>
      <c r="BR11" s="267"/>
      <c r="BS11" s="265">
        <f t="shared" si="19"/>
        <v>0</v>
      </c>
      <c r="BT11" s="297"/>
      <c r="BU11" s="294"/>
      <c r="BV11" s="265">
        <f t="shared" si="61"/>
        <v>0</v>
      </c>
      <c r="BW11" s="586"/>
      <c r="BX11" s="573"/>
      <c r="BY11" s="588"/>
      <c r="BZ11" s="544"/>
      <c r="CA11" s="598"/>
      <c r="CB11" s="599"/>
      <c r="CC11" s="600"/>
      <c r="CD11" s="602"/>
      <c r="CE11" s="540"/>
      <c r="CG11" s="254"/>
      <c r="CK11" s="253">
        <f t="shared" si="20"/>
        <v>1</v>
      </c>
      <c r="CL11" s="253">
        <f t="shared" si="21"/>
        <v>0</v>
      </c>
      <c r="CM11" s="253">
        <f t="shared" si="22"/>
        <v>1</v>
      </c>
      <c r="CN11" s="253">
        <f t="shared" si="23"/>
        <v>0</v>
      </c>
      <c r="CO11" s="253">
        <f t="shared" si="24"/>
        <v>0</v>
      </c>
      <c r="CP11" s="253">
        <f t="shared" si="25"/>
        <v>0</v>
      </c>
      <c r="CQ11" s="253">
        <f t="shared" si="26"/>
        <v>1</v>
      </c>
      <c r="CR11" s="253">
        <f t="shared" si="27"/>
        <v>1</v>
      </c>
      <c r="CS11" s="253">
        <f t="shared" si="28"/>
        <v>1</v>
      </c>
      <c r="CT11" s="253">
        <f t="shared" si="29"/>
        <v>1</v>
      </c>
      <c r="CU11" s="253">
        <f t="shared" si="30"/>
        <v>1</v>
      </c>
      <c r="CV11" s="253">
        <f t="shared" si="31"/>
        <v>0</v>
      </c>
      <c r="CW11" s="253">
        <f t="shared" si="32"/>
        <v>1</v>
      </c>
      <c r="CX11" s="253">
        <f t="shared" si="33"/>
        <v>1</v>
      </c>
      <c r="CY11" s="253">
        <f t="shared" si="34"/>
        <v>0</v>
      </c>
      <c r="CZ11" s="253">
        <f t="shared" si="35"/>
        <v>0</v>
      </c>
      <c r="DA11" s="253">
        <f t="shared" si="36"/>
        <v>0</v>
      </c>
      <c r="DB11" s="253">
        <f t="shared" si="37"/>
        <v>0</v>
      </c>
      <c r="DC11" s="253">
        <f t="shared" si="38"/>
        <v>0</v>
      </c>
      <c r="DD11" s="255">
        <v>7</v>
      </c>
      <c r="DE11" s="253">
        <f t="shared" si="39"/>
        <v>0</v>
      </c>
      <c r="DF11" s="253">
        <f t="shared" si="40"/>
        <v>0</v>
      </c>
      <c r="DG11" s="253">
        <f t="shared" si="41"/>
        <v>0</v>
      </c>
      <c r="DH11" s="253">
        <f t="shared" si="42"/>
        <v>0</v>
      </c>
      <c r="DI11" s="253">
        <f t="shared" si="43"/>
        <v>0</v>
      </c>
      <c r="DJ11" s="253">
        <f t="shared" si="44"/>
        <v>0</v>
      </c>
      <c r="DK11" s="253">
        <f t="shared" si="45"/>
        <v>0</v>
      </c>
      <c r="DL11" s="253">
        <f t="shared" si="46"/>
        <v>0</v>
      </c>
      <c r="DM11" s="253">
        <f t="shared" si="47"/>
        <v>0</v>
      </c>
      <c r="DN11" s="253">
        <f t="shared" si="48"/>
        <v>0</v>
      </c>
      <c r="DO11" s="253">
        <f t="shared" si="49"/>
        <v>0</v>
      </c>
      <c r="DP11" s="253">
        <f t="shared" si="50"/>
        <v>1</v>
      </c>
      <c r="DQ11" s="253">
        <f t="shared" si="51"/>
        <v>0</v>
      </c>
      <c r="DR11" s="253">
        <f t="shared" si="52"/>
        <v>0</v>
      </c>
      <c r="DS11" s="253">
        <f t="shared" si="53"/>
        <v>0</v>
      </c>
      <c r="DT11" s="253">
        <f t="shared" si="54"/>
        <v>0</v>
      </c>
      <c r="DU11" s="253">
        <f t="shared" si="55"/>
        <v>0</v>
      </c>
      <c r="DV11" s="253">
        <f t="shared" si="56"/>
        <v>0</v>
      </c>
      <c r="DW11" s="253">
        <f t="shared" si="57"/>
        <v>0</v>
      </c>
      <c r="DY11" s="534"/>
      <c r="DZ11" s="534"/>
      <c r="EA11" s="538"/>
      <c r="EB11" s="534"/>
      <c r="EC11" s="534"/>
      <c r="ED11" s="537"/>
      <c r="EE11" s="537"/>
      <c r="EF11" s="534"/>
      <c r="EG11" s="538"/>
      <c r="EH11" s="534"/>
      <c r="EI11" s="534"/>
      <c r="EJ11" s="534"/>
      <c r="EK11" s="534"/>
      <c r="EM11" s="617"/>
      <c r="EN11" s="617"/>
      <c r="EP11" s="270" t="s">
        <v>23</v>
      </c>
      <c r="EQ11" s="255">
        <v>13</v>
      </c>
      <c r="ER11" s="255">
        <v>7</v>
      </c>
      <c r="ES11" s="255">
        <v>0</v>
      </c>
      <c r="ET11" s="255">
        <v>6</v>
      </c>
      <c r="EU11" s="255">
        <v>21</v>
      </c>
      <c r="EV11" s="255">
        <v>6</v>
      </c>
      <c r="FU11" s="620"/>
      <c r="FV11" s="624"/>
    </row>
    <row r="12" spans="1:178" s="253" customFormat="1" ht="13.5" thickBot="1">
      <c r="A12" s="569">
        <v>5</v>
      </c>
      <c r="B12" s="555" t="s">
        <v>45</v>
      </c>
      <c r="C12" s="377">
        <v>3</v>
      </c>
      <c r="D12" s="378">
        <v>3</v>
      </c>
      <c r="E12" s="243">
        <f t="shared" si="0"/>
        <v>1</v>
      </c>
      <c r="F12" s="287">
        <v>6</v>
      </c>
      <c r="G12" s="327">
        <v>4</v>
      </c>
      <c r="H12" s="243">
        <f t="shared" si="1"/>
        <v>3</v>
      </c>
      <c r="I12" s="287">
        <v>4</v>
      </c>
      <c r="J12" s="304">
        <v>1</v>
      </c>
      <c r="K12" s="243">
        <f t="shared" si="2"/>
        <v>3</v>
      </c>
      <c r="L12" s="287">
        <v>4</v>
      </c>
      <c r="M12" s="327">
        <v>2</v>
      </c>
      <c r="N12" s="245">
        <f t="shared" si="3"/>
        <v>3</v>
      </c>
      <c r="O12" s="256"/>
      <c r="P12" s="257"/>
      <c r="Q12" s="245">
        <f t="shared" si="58"/>
        <v>0</v>
      </c>
      <c r="R12" s="377">
        <v>6</v>
      </c>
      <c r="S12" s="378">
        <v>6</v>
      </c>
      <c r="T12" s="243">
        <f t="shared" si="60"/>
        <v>1</v>
      </c>
      <c r="U12" s="287">
        <v>5</v>
      </c>
      <c r="V12" s="327">
        <v>3</v>
      </c>
      <c r="W12" s="243">
        <f t="shared" si="4"/>
        <v>3</v>
      </c>
      <c r="X12" s="287">
        <v>3</v>
      </c>
      <c r="Y12" s="304">
        <v>1</v>
      </c>
      <c r="Z12" s="243">
        <f t="shared" si="5"/>
        <v>3</v>
      </c>
      <c r="AA12" s="287">
        <v>7</v>
      </c>
      <c r="AB12" s="327">
        <v>3</v>
      </c>
      <c r="AC12" s="243">
        <f t="shared" si="59"/>
        <v>3</v>
      </c>
      <c r="AD12" s="287">
        <v>4</v>
      </c>
      <c r="AE12" s="288">
        <v>1</v>
      </c>
      <c r="AF12" s="243">
        <f t="shared" si="6"/>
        <v>3</v>
      </c>
      <c r="AG12" s="287">
        <v>8</v>
      </c>
      <c r="AH12" s="327">
        <v>5</v>
      </c>
      <c r="AI12" s="243">
        <f t="shared" si="7"/>
        <v>3</v>
      </c>
      <c r="AJ12" s="287">
        <v>8</v>
      </c>
      <c r="AK12" s="327">
        <v>4</v>
      </c>
      <c r="AL12" s="245">
        <f t="shared" si="8"/>
        <v>3</v>
      </c>
      <c r="AM12" s="377">
        <v>4</v>
      </c>
      <c r="AN12" s="379">
        <v>4</v>
      </c>
      <c r="AO12" s="245">
        <f t="shared" si="9"/>
        <v>1</v>
      </c>
      <c r="AP12" s="287">
        <v>5</v>
      </c>
      <c r="AQ12" s="327">
        <v>4</v>
      </c>
      <c r="AR12" s="245">
        <f t="shared" si="10"/>
        <v>3</v>
      </c>
      <c r="AS12" s="289"/>
      <c r="AT12" s="290"/>
      <c r="AU12" s="245">
        <f t="shared" si="11"/>
        <v>0</v>
      </c>
      <c r="AV12" s="289"/>
      <c r="AW12" s="290"/>
      <c r="AX12" s="245">
        <f t="shared" si="12"/>
        <v>0</v>
      </c>
      <c r="AY12" s="289"/>
      <c r="AZ12" s="290"/>
      <c r="BA12" s="245">
        <f t="shared" si="13"/>
        <v>0</v>
      </c>
      <c r="BB12" s="289"/>
      <c r="BC12" s="290"/>
      <c r="BD12" s="245">
        <f t="shared" si="14"/>
        <v>0</v>
      </c>
      <c r="BE12" s="289"/>
      <c r="BF12" s="290"/>
      <c r="BG12" s="245">
        <f t="shared" si="15"/>
        <v>0</v>
      </c>
      <c r="BH12" s="289"/>
      <c r="BI12" s="290"/>
      <c r="BJ12" s="276">
        <f t="shared" si="16"/>
        <v>0</v>
      </c>
      <c r="BK12" s="289"/>
      <c r="BL12" s="290"/>
      <c r="BM12" s="276">
        <f t="shared" si="17"/>
        <v>0</v>
      </c>
      <c r="BN12" s="276"/>
      <c r="BO12" s="277"/>
      <c r="BP12" s="276">
        <f t="shared" si="18"/>
        <v>0</v>
      </c>
      <c r="BQ12" s="276"/>
      <c r="BR12" s="277"/>
      <c r="BS12" s="276">
        <f t="shared" si="19"/>
        <v>0</v>
      </c>
      <c r="BT12" s="299"/>
      <c r="BU12" s="300"/>
      <c r="BV12" s="265">
        <f t="shared" si="61"/>
        <v>0</v>
      </c>
      <c r="BW12" s="585">
        <f>AR13+AR12+AO12+AO13+AL13+AL12+AI12+AI13+AF13+AF12+AC12+AC13+Z13+Z12+W12+W13+T13+T12+Q12+Q13+N13+N12+K12+K13+H13+H12+E12+E13</f>
        <v>67</v>
      </c>
      <c r="BX12" s="572">
        <f>AP13+AP12+AM12+AM13+AJ13+AJ12+AG12+AG13+AD13+AD12+AA12+AA13+X13+X12+U12+U13+R13+R12+O12+O13+L13+L12+I12+I13+F13+F12+C12+C13</f>
        <v>146</v>
      </c>
      <c r="BY12" s="587">
        <f>AQ13+AQ12+AN12+AN13+AK13+AK12+AH12+AH13+AE13+AE12+AB12+AB13+Y13+Y12+V12+V13+S13+S12+P12+P13+M13+M12+J12+J13+G13+G12+D12+D13</f>
        <v>94</v>
      </c>
      <c r="BZ12" s="543">
        <f>26-(COUNTBLANK(C12:AQ13)-4)/2</f>
        <v>26</v>
      </c>
      <c r="CA12" s="609">
        <f>SUM(CK12:DC13)</f>
        <v>21</v>
      </c>
      <c r="CB12" s="603">
        <f>SUM(DE12:DW13)</f>
        <v>4</v>
      </c>
      <c r="CC12" s="608">
        <f>BZ12-CA12-CB12</f>
        <v>1</v>
      </c>
      <c r="CD12" s="601" t="str">
        <f>B12</f>
        <v>Россар</v>
      </c>
      <c r="CE12" s="540"/>
      <c r="CG12" s="254"/>
      <c r="CK12" s="253">
        <f t="shared" si="20"/>
        <v>0</v>
      </c>
      <c r="CL12" s="253">
        <f t="shared" si="21"/>
        <v>1</v>
      </c>
      <c r="CM12" s="253">
        <f t="shared" si="22"/>
        <v>1</v>
      </c>
      <c r="CN12" s="253">
        <f t="shared" si="23"/>
        <v>1</v>
      </c>
      <c r="CO12" s="253">
        <f t="shared" si="24"/>
        <v>0</v>
      </c>
      <c r="CP12" s="253">
        <f t="shared" si="25"/>
        <v>0</v>
      </c>
      <c r="CQ12" s="253">
        <f t="shared" si="26"/>
        <v>1</v>
      </c>
      <c r="CR12" s="253">
        <f t="shared" si="27"/>
        <v>1</v>
      </c>
      <c r="CS12" s="253">
        <f t="shared" si="28"/>
        <v>1</v>
      </c>
      <c r="CT12" s="253">
        <f t="shared" si="29"/>
        <v>1</v>
      </c>
      <c r="CU12" s="253">
        <f t="shared" si="30"/>
        <v>1</v>
      </c>
      <c r="CV12" s="253">
        <f t="shared" si="31"/>
        <v>1</v>
      </c>
      <c r="CW12" s="253">
        <f t="shared" si="32"/>
        <v>0</v>
      </c>
      <c r="CX12" s="253">
        <f t="shared" si="33"/>
        <v>1</v>
      </c>
      <c r="CY12" s="253">
        <f t="shared" si="34"/>
        <v>0</v>
      </c>
      <c r="CZ12" s="253">
        <f t="shared" si="35"/>
        <v>0</v>
      </c>
      <c r="DA12" s="253">
        <f t="shared" si="36"/>
        <v>0</v>
      </c>
      <c r="DB12" s="253">
        <f t="shared" si="37"/>
        <v>0</v>
      </c>
      <c r="DC12" s="253">
        <f t="shared" si="38"/>
        <v>0</v>
      </c>
      <c r="DD12" s="255">
        <v>8</v>
      </c>
      <c r="DE12" s="253">
        <f t="shared" si="39"/>
        <v>1</v>
      </c>
      <c r="DF12" s="253">
        <f t="shared" si="40"/>
        <v>0</v>
      </c>
      <c r="DG12" s="253">
        <f t="shared" si="41"/>
        <v>0</v>
      </c>
      <c r="DH12" s="253">
        <f t="shared" si="42"/>
        <v>0</v>
      </c>
      <c r="DI12" s="253">
        <f t="shared" si="43"/>
        <v>0</v>
      </c>
      <c r="DJ12" s="253">
        <f t="shared" si="44"/>
        <v>1</v>
      </c>
      <c r="DK12" s="253">
        <f t="shared" si="45"/>
        <v>0</v>
      </c>
      <c r="DL12" s="253">
        <f t="shared" si="46"/>
        <v>0</v>
      </c>
      <c r="DM12" s="253">
        <f t="shared" si="47"/>
        <v>0</v>
      </c>
      <c r="DN12" s="253">
        <f t="shared" si="48"/>
        <v>0</v>
      </c>
      <c r="DO12" s="253">
        <f t="shared" si="49"/>
        <v>0</v>
      </c>
      <c r="DP12" s="253">
        <f t="shared" si="50"/>
        <v>0</v>
      </c>
      <c r="DQ12" s="253">
        <f t="shared" si="51"/>
        <v>1</v>
      </c>
      <c r="DR12" s="253">
        <f t="shared" si="52"/>
        <v>0</v>
      </c>
      <c r="DS12" s="253">
        <f t="shared" si="53"/>
        <v>0</v>
      </c>
      <c r="DT12" s="253">
        <f t="shared" si="54"/>
        <v>0</v>
      </c>
      <c r="DU12" s="253">
        <f t="shared" si="55"/>
        <v>0</v>
      </c>
      <c r="DV12" s="253">
        <f t="shared" si="56"/>
        <v>0</v>
      </c>
      <c r="DW12" s="253">
        <f t="shared" si="57"/>
        <v>0</v>
      </c>
      <c r="DY12" s="534">
        <f>LARGE(BY4:BY41,5)</f>
        <v>110</v>
      </c>
      <c r="DZ12" s="534"/>
      <c r="EA12" s="538">
        <f>IF(DZ12&gt;0,0,DY12)</f>
        <v>110</v>
      </c>
      <c r="EB12" s="534">
        <f>IF(EA12=EA14,EB14+1,1)</f>
        <v>1</v>
      </c>
      <c r="EC12" s="534">
        <f>RANK(DY12,$DY$4:$DY$41)</f>
        <v>5</v>
      </c>
      <c r="ED12" s="537">
        <v>5</v>
      </c>
      <c r="EE12" s="537">
        <f>IF(EB12=1,ED12,CONCATENATE(ED12,"-",ED12+EB12-1))</f>
        <v>5</v>
      </c>
      <c r="EF12" s="534">
        <f ca="1">INDIRECT(EI10)</f>
        <v>113</v>
      </c>
      <c r="EG12" s="538">
        <f ca="1">INDIRECT(EK10)</f>
        <v>4</v>
      </c>
      <c r="EH12" s="534">
        <f ca="1">INDIRECT(EJ10)*2+EH10</f>
        <v>12</v>
      </c>
      <c r="EI12" s="534" t="str">
        <f>ADDRESS(EH12,$EG$3)</f>
        <v>$EA$12</v>
      </c>
      <c r="EJ12" s="534" t="str">
        <f>ADDRESS(EH12,$EG$3+1)</f>
        <v>$EB$12</v>
      </c>
      <c r="EK12" s="534" t="str">
        <f>ADDRESS(EH12,$EG$3+4)</f>
        <v>$EE$12</v>
      </c>
      <c r="EM12" s="617">
        <f>IF(BW12=$EF$20,$EG$20,IF(BW12=$EF$22,$EG$22,IF(BW12=$EF$24,$EG$24,IF(BW12=$EF$26,$EG$26,IF(BW12=$EF$28,$EG$28,IF(BW12=$EF$30,$EG$30,IF(BW12=$EF$32,$EG$32,IF(BW12=$EF$34,$EG$34,$EE$40))))))))</f>
        <v>19</v>
      </c>
      <c r="EN12" s="617">
        <f>IF(BW12=$EF$4,$EG$4,IF(BW12=$EF$6,$EG$6,IF(BW12=$EF$8,$EG$8,IF(BW12=$EF$10,$EG$10,IF(BW12=$EF$12,$EG$12,IF(BW12=$EF$14,$EG$14,IF(BW12=$EF$16,$EG$16,IF(BW12=$EF$18,$EG$18,EM12))))))))</f>
        <v>19</v>
      </c>
      <c r="EP12" s="270" t="s">
        <v>22</v>
      </c>
      <c r="EQ12" s="255">
        <v>15</v>
      </c>
      <c r="ER12" s="255">
        <v>5</v>
      </c>
      <c r="ES12" s="255">
        <v>1</v>
      </c>
      <c r="ET12" s="255">
        <v>9</v>
      </c>
      <c r="EU12" s="255">
        <v>16</v>
      </c>
      <c r="EV12" s="255">
        <v>7</v>
      </c>
      <c r="FU12" s="619"/>
      <c r="FV12" s="623"/>
    </row>
    <row r="13" spans="1:178" s="253" customFormat="1" ht="13.5" thickBot="1">
      <c r="A13" s="569"/>
      <c r="B13" s="556"/>
      <c r="C13" s="386">
        <v>8</v>
      </c>
      <c r="D13" s="399">
        <v>4</v>
      </c>
      <c r="E13" s="260">
        <f t="shared" si="0"/>
        <v>3</v>
      </c>
      <c r="F13" s="386">
        <v>4</v>
      </c>
      <c r="G13" s="387">
        <v>3</v>
      </c>
      <c r="H13" s="260">
        <f t="shared" si="1"/>
        <v>3</v>
      </c>
      <c r="I13" s="386">
        <v>6</v>
      </c>
      <c r="J13" s="399">
        <v>2</v>
      </c>
      <c r="K13" s="260">
        <f t="shared" si="2"/>
        <v>3</v>
      </c>
      <c r="L13" s="386">
        <v>6</v>
      </c>
      <c r="M13" s="387">
        <v>4</v>
      </c>
      <c r="N13" s="245">
        <f t="shared" si="3"/>
        <v>3</v>
      </c>
      <c r="O13" s="280"/>
      <c r="P13" s="281"/>
      <c r="Q13" s="245">
        <f t="shared" si="58"/>
        <v>0</v>
      </c>
      <c r="R13" s="386">
        <v>2</v>
      </c>
      <c r="S13" s="399">
        <v>1</v>
      </c>
      <c r="T13" s="260">
        <f t="shared" si="60"/>
        <v>3</v>
      </c>
      <c r="U13" s="386">
        <v>6</v>
      </c>
      <c r="V13" s="387">
        <v>2</v>
      </c>
      <c r="W13" s="260">
        <f t="shared" si="4"/>
        <v>3</v>
      </c>
      <c r="X13" s="386">
        <v>4</v>
      </c>
      <c r="Y13" s="399">
        <v>3</v>
      </c>
      <c r="Z13" s="260">
        <f t="shared" si="5"/>
        <v>3</v>
      </c>
      <c r="AA13" s="386">
        <v>11</v>
      </c>
      <c r="AB13" s="387">
        <v>4</v>
      </c>
      <c r="AC13" s="260">
        <f t="shared" si="59"/>
        <v>3</v>
      </c>
      <c r="AD13" s="386">
        <v>8</v>
      </c>
      <c r="AE13" s="396">
        <v>5</v>
      </c>
      <c r="AF13" s="260">
        <f t="shared" si="6"/>
        <v>3</v>
      </c>
      <c r="AG13" s="386">
        <v>11</v>
      </c>
      <c r="AH13" s="387">
        <v>10</v>
      </c>
      <c r="AI13" s="260">
        <f t="shared" si="7"/>
        <v>3</v>
      </c>
      <c r="AJ13" s="386">
        <v>6</v>
      </c>
      <c r="AK13" s="387">
        <v>3</v>
      </c>
      <c r="AL13" s="245">
        <f t="shared" si="8"/>
        <v>3</v>
      </c>
      <c r="AM13" s="405">
        <v>6</v>
      </c>
      <c r="AN13" s="406">
        <v>6</v>
      </c>
      <c r="AO13" s="245">
        <f t="shared" si="9"/>
        <v>1</v>
      </c>
      <c r="AP13" s="258">
        <v>1</v>
      </c>
      <c r="AQ13" s="259">
        <v>6</v>
      </c>
      <c r="AR13" s="245">
        <f t="shared" si="10"/>
        <v>0</v>
      </c>
      <c r="AS13" s="293"/>
      <c r="AT13" s="294"/>
      <c r="AU13" s="245">
        <f t="shared" si="11"/>
        <v>0</v>
      </c>
      <c r="AV13" s="293"/>
      <c r="AW13" s="294"/>
      <c r="AX13" s="245">
        <f t="shared" si="12"/>
        <v>0</v>
      </c>
      <c r="AY13" s="293"/>
      <c r="AZ13" s="294"/>
      <c r="BA13" s="245">
        <f t="shared" si="13"/>
        <v>0</v>
      </c>
      <c r="BB13" s="293"/>
      <c r="BC13" s="294"/>
      <c r="BD13" s="245">
        <f t="shared" si="14"/>
        <v>0</v>
      </c>
      <c r="BE13" s="293"/>
      <c r="BF13" s="294"/>
      <c r="BG13" s="245">
        <f t="shared" si="15"/>
        <v>0</v>
      </c>
      <c r="BH13" s="293"/>
      <c r="BI13" s="294"/>
      <c r="BJ13" s="265">
        <f t="shared" si="16"/>
        <v>0</v>
      </c>
      <c r="BK13" s="293"/>
      <c r="BL13" s="294"/>
      <c r="BM13" s="265">
        <f t="shared" si="17"/>
        <v>0</v>
      </c>
      <c r="BN13" s="265"/>
      <c r="BO13" s="267"/>
      <c r="BP13" s="265">
        <f t="shared" si="18"/>
        <v>0</v>
      </c>
      <c r="BQ13" s="265"/>
      <c r="BR13" s="267"/>
      <c r="BS13" s="265">
        <f t="shared" si="19"/>
        <v>0</v>
      </c>
      <c r="BT13" s="293"/>
      <c r="BU13" s="294"/>
      <c r="BV13" s="265">
        <f t="shared" si="61"/>
        <v>0</v>
      </c>
      <c r="BW13" s="586"/>
      <c r="BX13" s="573"/>
      <c r="BY13" s="588"/>
      <c r="BZ13" s="544"/>
      <c r="CA13" s="609"/>
      <c r="CB13" s="603"/>
      <c r="CC13" s="608"/>
      <c r="CD13" s="602"/>
      <c r="CE13" s="540"/>
      <c r="CG13" s="254"/>
      <c r="CK13" s="253">
        <f t="shared" si="20"/>
        <v>1</v>
      </c>
      <c r="CL13" s="253">
        <f t="shared" si="21"/>
        <v>1</v>
      </c>
      <c r="CM13" s="253">
        <f t="shared" si="22"/>
        <v>1</v>
      </c>
      <c r="CN13" s="253">
        <f t="shared" si="23"/>
        <v>1</v>
      </c>
      <c r="CO13" s="253">
        <f t="shared" si="24"/>
        <v>0</v>
      </c>
      <c r="CP13" s="253">
        <f t="shared" si="25"/>
        <v>1</v>
      </c>
      <c r="CQ13" s="253">
        <f t="shared" si="26"/>
        <v>1</v>
      </c>
      <c r="CR13" s="253">
        <f t="shared" si="27"/>
        <v>1</v>
      </c>
      <c r="CS13" s="253">
        <f t="shared" si="28"/>
        <v>1</v>
      </c>
      <c r="CT13" s="253">
        <f t="shared" si="29"/>
        <v>1</v>
      </c>
      <c r="CU13" s="253">
        <f t="shared" si="30"/>
        <v>1</v>
      </c>
      <c r="CV13" s="253">
        <f t="shared" si="31"/>
        <v>1</v>
      </c>
      <c r="CW13" s="253">
        <f t="shared" si="32"/>
        <v>0</v>
      </c>
      <c r="CX13" s="253">
        <f t="shared" si="33"/>
        <v>0</v>
      </c>
      <c r="CY13" s="253">
        <f t="shared" si="34"/>
        <v>0</v>
      </c>
      <c r="CZ13" s="253">
        <f t="shared" si="35"/>
        <v>0</v>
      </c>
      <c r="DA13" s="253">
        <f t="shared" si="36"/>
        <v>0</v>
      </c>
      <c r="DB13" s="253">
        <f t="shared" si="37"/>
        <v>0</v>
      </c>
      <c r="DC13" s="253">
        <f t="shared" si="38"/>
        <v>0</v>
      </c>
      <c r="DD13" s="255">
        <v>9</v>
      </c>
      <c r="DE13" s="253">
        <f t="shared" si="39"/>
        <v>0</v>
      </c>
      <c r="DF13" s="253">
        <f t="shared" si="40"/>
        <v>0</v>
      </c>
      <c r="DG13" s="253">
        <f t="shared" si="41"/>
        <v>0</v>
      </c>
      <c r="DH13" s="253">
        <f t="shared" si="42"/>
        <v>0</v>
      </c>
      <c r="DI13" s="253">
        <f t="shared" si="43"/>
        <v>0</v>
      </c>
      <c r="DJ13" s="253">
        <f t="shared" si="44"/>
        <v>0</v>
      </c>
      <c r="DK13" s="253">
        <f t="shared" si="45"/>
        <v>0</v>
      </c>
      <c r="DL13" s="253">
        <f t="shared" si="46"/>
        <v>0</v>
      </c>
      <c r="DM13" s="253">
        <f t="shared" si="47"/>
        <v>0</v>
      </c>
      <c r="DN13" s="253">
        <f t="shared" si="48"/>
        <v>0</v>
      </c>
      <c r="DO13" s="253">
        <f t="shared" si="49"/>
        <v>0</v>
      </c>
      <c r="DP13" s="253">
        <f t="shared" si="50"/>
        <v>0</v>
      </c>
      <c r="DQ13" s="253">
        <f t="shared" si="51"/>
        <v>1</v>
      </c>
      <c r="DR13" s="253">
        <f t="shared" si="52"/>
        <v>0</v>
      </c>
      <c r="DS13" s="253">
        <f t="shared" si="53"/>
        <v>0</v>
      </c>
      <c r="DT13" s="253">
        <f t="shared" si="54"/>
        <v>0</v>
      </c>
      <c r="DU13" s="253">
        <f t="shared" si="55"/>
        <v>0</v>
      </c>
      <c r="DV13" s="253">
        <f t="shared" si="56"/>
        <v>0</v>
      </c>
      <c r="DW13" s="253">
        <f t="shared" si="57"/>
        <v>0</v>
      </c>
      <c r="DY13" s="534"/>
      <c r="DZ13" s="534"/>
      <c r="EA13" s="538"/>
      <c r="EB13" s="534"/>
      <c r="EC13" s="534"/>
      <c r="ED13" s="537"/>
      <c r="EE13" s="537"/>
      <c r="EF13" s="534"/>
      <c r="EG13" s="538"/>
      <c r="EH13" s="534"/>
      <c r="EI13" s="534"/>
      <c r="EJ13" s="534"/>
      <c r="EK13" s="534"/>
      <c r="EM13" s="617"/>
      <c r="EN13" s="617"/>
      <c r="EP13" s="270" t="s">
        <v>21</v>
      </c>
      <c r="EQ13" s="255">
        <v>11</v>
      </c>
      <c r="ER13" s="255">
        <v>4</v>
      </c>
      <c r="ES13" s="255">
        <v>1</v>
      </c>
      <c r="ET13" s="255">
        <v>6</v>
      </c>
      <c r="EU13" s="255">
        <v>13</v>
      </c>
      <c r="EV13" s="255">
        <v>9</v>
      </c>
      <c r="FU13" s="620"/>
      <c r="FV13" s="624"/>
    </row>
    <row r="14" spans="1:178" s="253" customFormat="1" ht="13.5" thickBot="1">
      <c r="A14" s="559">
        <v>6</v>
      </c>
      <c r="B14" s="555" t="s">
        <v>59</v>
      </c>
      <c r="C14" s="287">
        <v>6</v>
      </c>
      <c r="D14" s="304">
        <v>2</v>
      </c>
      <c r="E14" s="286">
        <f t="shared" si="0"/>
        <v>3</v>
      </c>
      <c r="F14" s="287">
        <v>6</v>
      </c>
      <c r="G14" s="327">
        <v>4</v>
      </c>
      <c r="H14" s="243">
        <f t="shared" si="1"/>
        <v>3</v>
      </c>
      <c r="I14" s="287">
        <v>5</v>
      </c>
      <c r="J14" s="304">
        <v>1</v>
      </c>
      <c r="K14" s="243">
        <f t="shared" si="2"/>
        <v>3</v>
      </c>
      <c r="L14" s="287">
        <v>6</v>
      </c>
      <c r="M14" s="327">
        <v>3</v>
      </c>
      <c r="N14" s="243">
        <f t="shared" si="3"/>
        <v>3</v>
      </c>
      <c r="O14" s="377">
        <v>6</v>
      </c>
      <c r="P14" s="379">
        <v>6</v>
      </c>
      <c r="Q14" s="245">
        <f t="shared" si="58"/>
        <v>1</v>
      </c>
      <c r="R14" s="256"/>
      <c r="S14" s="257"/>
      <c r="T14" s="265">
        <f t="shared" si="60"/>
        <v>0</v>
      </c>
      <c r="U14" s="287">
        <v>7</v>
      </c>
      <c r="V14" s="304">
        <v>3</v>
      </c>
      <c r="W14" s="243">
        <f t="shared" si="4"/>
        <v>3</v>
      </c>
      <c r="X14" s="287">
        <v>3</v>
      </c>
      <c r="Y14" s="327">
        <v>0</v>
      </c>
      <c r="Z14" s="243">
        <f t="shared" si="5"/>
        <v>3</v>
      </c>
      <c r="AA14" s="287">
        <v>2</v>
      </c>
      <c r="AB14" s="288">
        <v>1</v>
      </c>
      <c r="AC14" s="243">
        <f t="shared" si="59"/>
        <v>3</v>
      </c>
      <c r="AD14" s="287">
        <v>6</v>
      </c>
      <c r="AE14" s="327">
        <v>1</v>
      </c>
      <c r="AF14" s="243">
        <f t="shared" si="6"/>
        <v>3</v>
      </c>
      <c r="AG14" s="287">
        <v>11</v>
      </c>
      <c r="AH14" s="288">
        <v>7</v>
      </c>
      <c r="AI14" s="243">
        <f t="shared" si="7"/>
        <v>3</v>
      </c>
      <c r="AJ14" s="287">
        <v>5</v>
      </c>
      <c r="AK14" s="327">
        <v>2</v>
      </c>
      <c r="AL14" s="245">
        <f t="shared" si="8"/>
        <v>3</v>
      </c>
      <c r="AM14" s="241">
        <v>4</v>
      </c>
      <c r="AN14" s="242">
        <v>7</v>
      </c>
      <c r="AO14" s="245">
        <f t="shared" si="9"/>
        <v>0</v>
      </c>
      <c r="AP14" s="287">
        <v>2</v>
      </c>
      <c r="AQ14" s="327">
        <v>1</v>
      </c>
      <c r="AR14" s="245">
        <f t="shared" si="10"/>
        <v>3</v>
      </c>
      <c r="AS14" s="289"/>
      <c r="AT14" s="290"/>
      <c r="AU14" s="245">
        <f t="shared" si="11"/>
        <v>0</v>
      </c>
      <c r="AV14" s="299"/>
      <c r="AW14" s="300"/>
      <c r="AX14" s="245">
        <f t="shared" si="12"/>
        <v>0</v>
      </c>
      <c r="AY14" s="299"/>
      <c r="AZ14" s="300"/>
      <c r="BA14" s="245">
        <f t="shared" si="13"/>
        <v>0</v>
      </c>
      <c r="BB14" s="299"/>
      <c r="BC14" s="300"/>
      <c r="BD14" s="245">
        <f t="shared" si="14"/>
        <v>0</v>
      </c>
      <c r="BE14" s="289"/>
      <c r="BF14" s="290"/>
      <c r="BG14" s="245">
        <f t="shared" si="15"/>
        <v>0</v>
      </c>
      <c r="BH14" s="289"/>
      <c r="BI14" s="290"/>
      <c r="BJ14" s="276">
        <f t="shared" si="16"/>
        <v>0</v>
      </c>
      <c r="BK14" s="265"/>
      <c r="BL14" s="266"/>
      <c r="BM14" s="276">
        <f t="shared" si="17"/>
        <v>0</v>
      </c>
      <c r="BN14" s="276"/>
      <c r="BO14" s="277"/>
      <c r="BP14" s="276">
        <f t="shared" si="18"/>
        <v>0</v>
      </c>
      <c r="BQ14" s="276"/>
      <c r="BR14" s="277"/>
      <c r="BS14" s="276">
        <f t="shared" si="19"/>
        <v>0</v>
      </c>
      <c r="BT14" s="301"/>
      <c r="BU14" s="302"/>
      <c r="BV14" s="265">
        <f t="shared" si="61"/>
        <v>0</v>
      </c>
      <c r="BW14" s="585">
        <f>AR15+AR14+AO14+AO15+AL15+AL14+AI14+AI15+AF15+AF14+AC14+AC15+Z15+Z14+W14+W15+T15+T14+Q14+Q15+N15+N14+K14+K15+H15+H14+E14+E15</f>
        <v>67</v>
      </c>
      <c r="BX14" s="572">
        <f>AP15+AP14+AM14+AM15+AJ15+AJ14+AG14+AG15+AD15+AD14+AA14+AA15+X15+X14+U14+U15+R15+R14+O14+O15+L15+L14+I14+I15+F15+F14+C14+C15</f>
        <v>181</v>
      </c>
      <c r="BY14" s="587">
        <f>AQ15+AQ14+AN14+AN15+AK15+AK14+AH14+AH15+AE15+AE14+AB14+AB15+Y15+Y14+V14+V15+S15+S14+P14+P15+M15+M14+J14+J15+G15+G14+D14+D15</f>
        <v>79</v>
      </c>
      <c r="BZ14" s="543">
        <f>26-(COUNTBLANK(C14:AQ15)-4)/2</f>
        <v>26</v>
      </c>
      <c r="CA14" s="592">
        <f>SUM(CK14:DC15)</f>
        <v>22</v>
      </c>
      <c r="CB14" s="594">
        <f>SUM(DE14:DW15)</f>
        <v>1</v>
      </c>
      <c r="CC14" s="596">
        <f>BZ14-CA14-CB14</f>
        <v>3</v>
      </c>
      <c r="CD14" s="601" t="str">
        <f>B14</f>
        <v>Тавда</v>
      </c>
      <c r="CE14" s="540"/>
      <c r="CG14" s="254"/>
      <c r="CK14" s="253">
        <f t="shared" si="20"/>
        <v>1</v>
      </c>
      <c r="CL14" s="253">
        <f t="shared" si="21"/>
        <v>1</v>
      </c>
      <c r="CM14" s="253">
        <f t="shared" si="22"/>
        <v>1</v>
      </c>
      <c r="CN14" s="253">
        <f t="shared" si="23"/>
        <v>1</v>
      </c>
      <c r="CO14" s="253">
        <f t="shared" si="24"/>
        <v>0</v>
      </c>
      <c r="CP14" s="253">
        <f t="shared" si="25"/>
        <v>0</v>
      </c>
      <c r="CQ14" s="253">
        <f t="shared" si="26"/>
        <v>1</v>
      </c>
      <c r="CR14" s="253">
        <f t="shared" si="27"/>
        <v>1</v>
      </c>
      <c r="CS14" s="253">
        <f t="shared" si="28"/>
        <v>1</v>
      </c>
      <c r="CT14" s="253">
        <f t="shared" si="29"/>
        <v>1</v>
      </c>
      <c r="CU14" s="253">
        <f t="shared" si="30"/>
        <v>1</v>
      </c>
      <c r="CV14" s="253">
        <f t="shared" si="31"/>
        <v>1</v>
      </c>
      <c r="CW14" s="253">
        <f t="shared" si="32"/>
        <v>0</v>
      </c>
      <c r="CX14" s="253">
        <f t="shared" si="33"/>
        <v>1</v>
      </c>
      <c r="CY14" s="253">
        <f t="shared" si="34"/>
        <v>0</v>
      </c>
      <c r="CZ14" s="253">
        <f t="shared" si="35"/>
        <v>0</v>
      </c>
      <c r="DA14" s="253">
        <f t="shared" si="36"/>
        <v>0</v>
      </c>
      <c r="DB14" s="253">
        <f t="shared" si="37"/>
        <v>0</v>
      </c>
      <c r="DC14" s="253">
        <f t="shared" si="38"/>
        <v>0</v>
      </c>
      <c r="DD14" s="255">
        <v>10</v>
      </c>
      <c r="DE14" s="253">
        <f t="shared" si="39"/>
        <v>0</v>
      </c>
      <c r="DF14" s="253">
        <f t="shared" si="40"/>
        <v>0</v>
      </c>
      <c r="DG14" s="253">
        <f t="shared" si="41"/>
        <v>0</v>
      </c>
      <c r="DH14" s="253">
        <f t="shared" si="42"/>
        <v>0</v>
      </c>
      <c r="DI14" s="253">
        <f t="shared" si="43"/>
        <v>1</v>
      </c>
      <c r="DJ14" s="253">
        <f t="shared" si="44"/>
        <v>0</v>
      </c>
      <c r="DK14" s="253">
        <f t="shared" si="45"/>
        <v>0</v>
      </c>
      <c r="DL14" s="253">
        <f t="shared" si="46"/>
        <v>0</v>
      </c>
      <c r="DM14" s="253">
        <f t="shared" si="47"/>
        <v>0</v>
      </c>
      <c r="DN14" s="253">
        <f t="shared" si="48"/>
        <v>0</v>
      </c>
      <c r="DO14" s="253">
        <f t="shared" si="49"/>
        <v>0</v>
      </c>
      <c r="DP14" s="253">
        <f t="shared" si="50"/>
        <v>0</v>
      </c>
      <c r="DQ14" s="253">
        <f t="shared" si="51"/>
        <v>0</v>
      </c>
      <c r="DR14" s="253">
        <f t="shared" si="52"/>
        <v>0</v>
      </c>
      <c r="DS14" s="253">
        <f t="shared" si="53"/>
        <v>0</v>
      </c>
      <c r="DT14" s="253">
        <f t="shared" si="54"/>
        <v>0</v>
      </c>
      <c r="DU14" s="253">
        <f t="shared" si="55"/>
        <v>0</v>
      </c>
      <c r="DV14" s="253">
        <f t="shared" si="56"/>
        <v>0</v>
      </c>
      <c r="DW14" s="253">
        <f t="shared" si="57"/>
        <v>0</v>
      </c>
      <c r="DY14" s="534">
        <f>LARGE(BY4:BY41,6)</f>
        <v>108</v>
      </c>
      <c r="DZ14" s="534"/>
      <c r="EA14" s="538">
        <f>IF(DZ14&gt;0,0,DY14)</f>
        <v>108</v>
      </c>
      <c r="EB14" s="534">
        <f>IF(EA14=EA16,EB16+1,1)</f>
        <v>1</v>
      </c>
      <c r="EC14" s="534">
        <f>RANK(DY14,$DY$4:$DY$41)</f>
        <v>6</v>
      </c>
      <c r="ED14" s="537">
        <v>6</v>
      </c>
      <c r="EE14" s="537">
        <f>IF(EB14=1,ED14,CONCATENATE(ED14,"-",ED14+EB14-1))</f>
        <v>6</v>
      </c>
      <c r="EF14" s="534">
        <f ca="1">INDIRECT(EI12)</f>
        <v>110</v>
      </c>
      <c r="EG14" s="538">
        <f ca="1">INDIRECT(EK12)</f>
        <v>5</v>
      </c>
      <c r="EH14" s="534">
        <f ca="1">INDIRECT(EJ12)*2+EH12</f>
        <v>14</v>
      </c>
      <c r="EI14" s="534" t="str">
        <f>ADDRESS(EH14,$EG$3)</f>
        <v>$EA$14</v>
      </c>
      <c r="EJ14" s="534" t="str">
        <f>ADDRESS(EH14,$EG$3+1)</f>
        <v>$EB$14</v>
      </c>
      <c r="EK14" s="534" t="str">
        <f>ADDRESS(EH14,$EG$3+4)</f>
        <v>$EE$14</v>
      </c>
      <c r="EM14" s="617">
        <f>IF(BW14=$EF$20,$EG$20,IF(BW14=$EF$22,$EG$22,IF(BW14=$EF$24,$EG$24,IF(BW14=$EF$26,$EG$26,IF(BW14=$EF$28,$EG$28,IF(BW14=$EF$30,$EG$30,IF(BW14=$EF$32,$EG$32,IF(BW14=$EF$34,$EG$34,$EE$40))))))))</f>
        <v>19</v>
      </c>
      <c r="EN14" s="617">
        <f>IF(BW14=$EF$4,$EG$4,IF(BW14=$EF$6,$EG$6,IF(BW14=$EF$8,$EG$8,IF(BW14=$EF$10,$EG$10,IF(BW14=$EF$12,$EG$12,IF(BW14=$EF$14,$EG$14,IF(BW14=$EF$16,$EG$16,IF(BW14=$EF$18,$EG$18,EM14))))))))</f>
        <v>19</v>
      </c>
      <c r="EP14" s="270" t="s">
        <v>25</v>
      </c>
      <c r="EQ14" s="255">
        <v>13</v>
      </c>
      <c r="ER14" s="255">
        <v>2</v>
      </c>
      <c r="ES14" s="255">
        <v>2</v>
      </c>
      <c r="ET14" s="255">
        <v>9</v>
      </c>
      <c r="EU14" s="255">
        <v>8</v>
      </c>
      <c r="EV14" s="255">
        <v>10</v>
      </c>
      <c r="FU14" s="619"/>
      <c r="FV14" s="623"/>
    </row>
    <row r="15" spans="1:178" s="253" customFormat="1" ht="13.5" thickBot="1">
      <c r="A15" s="560"/>
      <c r="B15" s="556"/>
      <c r="C15" s="386">
        <v>8</v>
      </c>
      <c r="D15" s="399">
        <v>5</v>
      </c>
      <c r="E15" s="292">
        <f t="shared" si="0"/>
        <v>3</v>
      </c>
      <c r="F15" s="386">
        <v>8</v>
      </c>
      <c r="G15" s="387">
        <v>0</v>
      </c>
      <c r="H15" s="260">
        <f t="shared" si="1"/>
        <v>3</v>
      </c>
      <c r="I15" s="386">
        <v>8</v>
      </c>
      <c r="J15" s="399">
        <v>3</v>
      </c>
      <c r="K15" s="260">
        <f t="shared" si="2"/>
        <v>3</v>
      </c>
      <c r="L15" s="386">
        <v>6</v>
      </c>
      <c r="M15" s="387">
        <v>3</v>
      </c>
      <c r="N15" s="260">
        <f t="shared" si="3"/>
        <v>3</v>
      </c>
      <c r="O15" s="258">
        <v>1</v>
      </c>
      <c r="P15" s="259">
        <v>2</v>
      </c>
      <c r="Q15" s="245">
        <f t="shared" si="58"/>
        <v>0</v>
      </c>
      <c r="R15" s="280"/>
      <c r="S15" s="281"/>
      <c r="T15" s="295">
        <f t="shared" si="60"/>
        <v>0</v>
      </c>
      <c r="U15" s="386">
        <v>15</v>
      </c>
      <c r="V15" s="399">
        <v>3</v>
      </c>
      <c r="W15" s="260">
        <f t="shared" si="4"/>
        <v>3</v>
      </c>
      <c r="X15" s="386">
        <v>6</v>
      </c>
      <c r="Y15" s="387">
        <v>3</v>
      </c>
      <c r="Z15" s="260">
        <f t="shared" si="5"/>
        <v>3</v>
      </c>
      <c r="AA15" s="386">
        <v>10</v>
      </c>
      <c r="AB15" s="396">
        <v>5</v>
      </c>
      <c r="AC15" s="260">
        <f t="shared" si="59"/>
        <v>3</v>
      </c>
      <c r="AD15" s="386">
        <v>13</v>
      </c>
      <c r="AE15" s="387">
        <v>6</v>
      </c>
      <c r="AF15" s="260">
        <f t="shared" si="6"/>
        <v>3</v>
      </c>
      <c r="AG15" s="386">
        <v>17</v>
      </c>
      <c r="AH15" s="396">
        <v>1</v>
      </c>
      <c r="AI15" s="260">
        <f t="shared" si="7"/>
        <v>3</v>
      </c>
      <c r="AJ15" s="386">
        <v>5</v>
      </c>
      <c r="AK15" s="387">
        <v>1</v>
      </c>
      <c r="AL15" s="245">
        <f t="shared" si="8"/>
        <v>3</v>
      </c>
      <c r="AM15" s="258">
        <v>6</v>
      </c>
      <c r="AN15" s="259">
        <v>7</v>
      </c>
      <c r="AO15" s="245">
        <f t="shared" si="9"/>
        <v>0</v>
      </c>
      <c r="AP15" s="386">
        <v>9</v>
      </c>
      <c r="AQ15" s="387">
        <v>2</v>
      </c>
      <c r="AR15" s="245">
        <f t="shared" si="10"/>
        <v>3</v>
      </c>
      <c r="AS15" s="303"/>
      <c r="AT15" s="269"/>
      <c r="AU15" s="245">
        <f t="shared" si="11"/>
        <v>0</v>
      </c>
      <c r="AV15" s="303"/>
      <c r="AW15" s="269"/>
      <c r="AX15" s="245">
        <f t="shared" si="12"/>
        <v>0</v>
      </c>
      <c r="AY15" s="303"/>
      <c r="AZ15" s="269"/>
      <c r="BA15" s="245">
        <f t="shared" si="13"/>
        <v>0</v>
      </c>
      <c r="BB15" s="303"/>
      <c r="BC15" s="269"/>
      <c r="BD15" s="245">
        <f t="shared" si="14"/>
        <v>0</v>
      </c>
      <c r="BE15" s="303"/>
      <c r="BF15" s="269"/>
      <c r="BG15" s="245">
        <f t="shared" si="15"/>
        <v>0</v>
      </c>
      <c r="BH15" s="303"/>
      <c r="BI15" s="269"/>
      <c r="BJ15" s="265">
        <f t="shared" si="16"/>
        <v>0</v>
      </c>
      <c r="BK15" s="295"/>
      <c r="BL15" s="296"/>
      <c r="BM15" s="265">
        <f t="shared" si="17"/>
        <v>0</v>
      </c>
      <c r="BN15" s="265"/>
      <c r="BO15" s="267"/>
      <c r="BP15" s="265">
        <f t="shared" si="18"/>
        <v>0</v>
      </c>
      <c r="BQ15" s="265"/>
      <c r="BR15" s="267"/>
      <c r="BS15" s="265">
        <f t="shared" si="19"/>
        <v>0</v>
      </c>
      <c r="BT15" s="268"/>
      <c r="BU15" s="269"/>
      <c r="BV15" s="265">
        <f t="shared" si="61"/>
        <v>0</v>
      </c>
      <c r="BW15" s="586"/>
      <c r="BX15" s="573"/>
      <c r="BY15" s="588"/>
      <c r="BZ15" s="544"/>
      <c r="CA15" s="598"/>
      <c r="CB15" s="599"/>
      <c r="CC15" s="600"/>
      <c r="CD15" s="602"/>
      <c r="CE15" s="540"/>
      <c r="CG15" s="254"/>
      <c r="CK15" s="253">
        <f t="shared" si="20"/>
        <v>1</v>
      </c>
      <c r="CL15" s="253">
        <f t="shared" si="21"/>
        <v>1</v>
      </c>
      <c r="CM15" s="253">
        <f t="shared" si="22"/>
        <v>1</v>
      </c>
      <c r="CN15" s="253">
        <f t="shared" si="23"/>
        <v>1</v>
      </c>
      <c r="CO15" s="253">
        <f t="shared" si="24"/>
        <v>0</v>
      </c>
      <c r="CP15" s="253">
        <f t="shared" si="25"/>
        <v>0</v>
      </c>
      <c r="CQ15" s="253">
        <f t="shared" si="26"/>
        <v>1</v>
      </c>
      <c r="CR15" s="253">
        <f t="shared" si="27"/>
        <v>1</v>
      </c>
      <c r="CS15" s="253">
        <f t="shared" si="28"/>
        <v>1</v>
      </c>
      <c r="CT15" s="253">
        <f t="shared" si="29"/>
        <v>1</v>
      </c>
      <c r="CU15" s="253">
        <f t="shared" si="30"/>
        <v>1</v>
      </c>
      <c r="CV15" s="253">
        <f t="shared" si="31"/>
        <v>1</v>
      </c>
      <c r="CW15" s="253">
        <f t="shared" si="32"/>
        <v>0</v>
      </c>
      <c r="CX15" s="253">
        <f t="shared" si="33"/>
        <v>1</v>
      </c>
      <c r="CY15" s="253">
        <f t="shared" si="34"/>
        <v>0</v>
      </c>
      <c r="CZ15" s="253">
        <f t="shared" si="35"/>
        <v>0</v>
      </c>
      <c r="DA15" s="253">
        <f t="shared" si="36"/>
        <v>0</v>
      </c>
      <c r="DB15" s="253">
        <f t="shared" si="37"/>
        <v>0</v>
      </c>
      <c r="DC15" s="253">
        <f t="shared" si="38"/>
        <v>0</v>
      </c>
      <c r="DD15" s="255">
        <v>11</v>
      </c>
      <c r="DE15" s="253">
        <f t="shared" si="39"/>
        <v>0</v>
      </c>
      <c r="DF15" s="253">
        <f t="shared" si="40"/>
        <v>0</v>
      </c>
      <c r="DG15" s="253">
        <f t="shared" si="41"/>
        <v>0</v>
      </c>
      <c r="DH15" s="253">
        <f t="shared" si="42"/>
        <v>0</v>
      </c>
      <c r="DI15" s="253">
        <f t="shared" si="43"/>
        <v>0</v>
      </c>
      <c r="DJ15" s="253">
        <f t="shared" si="44"/>
        <v>0</v>
      </c>
      <c r="DK15" s="253">
        <f t="shared" si="45"/>
        <v>0</v>
      </c>
      <c r="DL15" s="253">
        <f t="shared" si="46"/>
        <v>0</v>
      </c>
      <c r="DM15" s="253">
        <f t="shared" si="47"/>
        <v>0</v>
      </c>
      <c r="DN15" s="253">
        <f t="shared" si="48"/>
        <v>0</v>
      </c>
      <c r="DO15" s="253">
        <f t="shared" si="49"/>
        <v>0</v>
      </c>
      <c r="DP15" s="253">
        <f t="shared" si="50"/>
        <v>0</v>
      </c>
      <c r="DQ15" s="253">
        <f t="shared" si="51"/>
        <v>0</v>
      </c>
      <c r="DR15" s="253">
        <f t="shared" si="52"/>
        <v>0</v>
      </c>
      <c r="DS15" s="253">
        <f t="shared" si="53"/>
        <v>0</v>
      </c>
      <c r="DT15" s="253">
        <f t="shared" si="54"/>
        <v>0</v>
      </c>
      <c r="DU15" s="253">
        <f t="shared" si="55"/>
        <v>0</v>
      </c>
      <c r="DV15" s="253">
        <f t="shared" si="56"/>
        <v>0</v>
      </c>
      <c r="DW15" s="253">
        <f t="shared" si="57"/>
        <v>0</v>
      </c>
      <c r="DY15" s="534"/>
      <c r="DZ15" s="534"/>
      <c r="EA15" s="538"/>
      <c r="EB15" s="534"/>
      <c r="EC15" s="534"/>
      <c r="ED15" s="537"/>
      <c r="EE15" s="537"/>
      <c r="EF15" s="534"/>
      <c r="EG15" s="538"/>
      <c r="EH15" s="534"/>
      <c r="EI15" s="534"/>
      <c r="EJ15" s="534"/>
      <c r="EK15" s="534"/>
      <c r="EM15" s="617"/>
      <c r="EN15" s="617"/>
      <c r="EP15" s="270" t="s">
        <v>19</v>
      </c>
      <c r="EQ15" s="255">
        <v>12</v>
      </c>
      <c r="ER15" s="255">
        <v>1</v>
      </c>
      <c r="ES15" s="255">
        <v>1</v>
      </c>
      <c r="ET15" s="255">
        <v>10</v>
      </c>
      <c r="EU15" s="255">
        <v>4</v>
      </c>
      <c r="EV15" s="255">
        <v>11</v>
      </c>
      <c r="FU15" s="620"/>
      <c r="FV15" s="624"/>
    </row>
    <row r="16" spans="1:178" s="253" customFormat="1" ht="13.5" thickBot="1">
      <c r="A16" s="566">
        <v>7</v>
      </c>
      <c r="B16" s="555" t="s">
        <v>58</v>
      </c>
      <c r="C16" s="241">
        <v>2</v>
      </c>
      <c r="D16" s="244">
        <v>8</v>
      </c>
      <c r="E16" s="286">
        <f t="shared" si="0"/>
        <v>0</v>
      </c>
      <c r="F16" s="287">
        <v>7</v>
      </c>
      <c r="G16" s="327">
        <v>2</v>
      </c>
      <c r="H16" s="243">
        <f t="shared" si="1"/>
        <v>3</v>
      </c>
      <c r="I16" s="287">
        <v>4</v>
      </c>
      <c r="J16" s="304">
        <v>3</v>
      </c>
      <c r="K16" s="243">
        <f t="shared" si="2"/>
        <v>3</v>
      </c>
      <c r="L16" s="287">
        <v>5</v>
      </c>
      <c r="M16" s="327">
        <v>1</v>
      </c>
      <c r="N16" s="243">
        <f t="shared" si="3"/>
        <v>3</v>
      </c>
      <c r="O16" s="241">
        <v>3</v>
      </c>
      <c r="P16" s="244">
        <v>5</v>
      </c>
      <c r="Q16" s="243">
        <f t="shared" si="58"/>
        <v>0</v>
      </c>
      <c r="R16" s="241">
        <v>3</v>
      </c>
      <c r="S16" s="242">
        <v>7</v>
      </c>
      <c r="T16" s="265">
        <f t="shared" si="60"/>
        <v>0</v>
      </c>
      <c r="U16" s="256"/>
      <c r="V16" s="257"/>
      <c r="W16" s="265">
        <f t="shared" si="4"/>
        <v>0</v>
      </c>
      <c r="X16" s="287">
        <v>3</v>
      </c>
      <c r="Y16" s="304">
        <v>1</v>
      </c>
      <c r="Z16" s="243">
        <f t="shared" si="5"/>
        <v>3</v>
      </c>
      <c r="AA16" s="287">
        <v>9</v>
      </c>
      <c r="AB16" s="327">
        <v>4</v>
      </c>
      <c r="AC16" s="243">
        <f t="shared" si="59"/>
        <v>3</v>
      </c>
      <c r="AD16" s="287">
        <v>9</v>
      </c>
      <c r="AE16" s="288">
        <v>4</v>
      </c>
      <c r="AF16" s="243">
        <f t="shared" si="6"/>
        <v>3</v>
      </c>
      <c r="AG16" s="287">
        <v>7</v>
      </c>
      <c r="AH16" s="327">
        <v>2</v>
      </c>
      <c r="AI16" s="243">
        <f t="shared" si="7"/>
        <v>3</v>
      </c>
      <c r="AJ16" s="241">
        <v>3</v>
      </c>
      <c r="AK16" s="242">
        <v>4</v>
      </c>
      <c r="AL16" s="245">
        <f t="shared" si="8"/>
        <v>0</v>
      </c>
      <c r="AM16" s="377">
        <v>1</v>
      </c>
      <c r="AN16" s="379">
        <v>1</v>
      </c>
      <c r="AO16" s="245">
        <f t="shared" si="9"/>
        <v>1</v>
      </c>
      <c r="AP16" s="241">
        <v>4</v>
      </c>
      <c r="AQ16" s="242">
        <v>7</v>
      </c>
      <c r="AR16" s="245">
        <f t="shared" si="10"/>
        <v>0</v>
      </c>
      <c r="AS16" s="289"/>
      <c r="AT16" s="290"/>
      <c r="AU16" s="245">
        <f t="shared" si="11"/>
        <v>0</v>
      </c>
      <c r="AV16" s="289"/>
      <c r="AW16" s="290"/>
      <c r="AX16" s="245">
        <f t="shared" si="12"/>
        <v>0</v>
      </c>
      <c r="AY16" s="299"/>
      <c r="AZ16" s="300"/>
      <c r="BA16" s="245">
        <f t="shared" si="13"/>
        <v>0</v>
      </c>
      <c r="BB16" s="305"/>
      <c r="BC16" s="306"/>
      <c r="BD16" s="245">
        <f t="shared" si="14"/>
        <v>0</v>
      </c>
      <c r="BE16" s="289"/>
      <c r="BF16" s="290"/>
      <c r="BG16" s="245">
        <f t="shared" si="15"/>
        <v>0</v>
      </c>
      <c r="BH16" s="289"/>
      <c r="BI16" s="290"/>
      <c r="BJ16" s="276">
        <f t="shared" si="16"/>
        <v>0</v>
      </c>
      <c r="BK16" s="289"/>
      <c r="BL16" s="290"/>
      <c r="BM16" s="276">
        <f t="shared" si="17"/>
        <v>0</v>
      </c>
      <c r="BN16" s="276"/>
      <c r="BO16" s="277"/>
      <c r="BP16" s="276">
        <f t="shared" si="18"/>
        <v>0</v>
      </c>
      <c r="BQ16" s="276"/>
      <c r="BR16" s="277"/>
      <c r="BS16" s="276">
        <f t="shared" si="19"/>
        <v>0</v>
      </c>
      <c r="BT16" s="305"/>
      <c r="BU16" s="306"/>
      <c r="BV16" s="265">
        <f t="shared" si="61"/>
        <v>0</v>
      </c>
      <c r="BW16" s="585">
        <f>AR17+AR16+AO16+AO17+AL17+AL16+AI16+AI17+AF17+AF16+AC16+AC17+Z17+Z16+W16+W17+T17+T16+Q16+Q17+N17+N16+K16+K17+H17+H16+E16+E17</f>
        <v>38</v>
      </c>
      <c r="BX16" s="572">
        <f>AP17+AP16+AM16+AM17+AJ17+AJ16+AG16+AG17+AD17+AD16+AA16+AA17+X17+X16+U16+U17+R17+R16+O16+O17+L17+L16+I16+I17+F17+F16+C16+C17</f>
        <v>109</v>
      </c>
      <c r="BY16" s="587">
        <f>AQ17+AQ16+AN16+AN17+AK17+AK16+AH16+AH17+AE17+AE16+AB16+AB17+Y17+Y16+V16+V17+S17+S16+P16+P17+M17+M16+J16+J17+G17+G16+D16+D17</f>
        <v>108</v>
      </c>
      <c r="BZ16" s="543">
        <f>26-(COUNTBLANK(C16:AQ17)-4)/2</f>
        <v>26</v>
      </c>
      <c r="CA16" s="593">
        <f>SUM(CK16:DC17)</f>
        <v>12</v>
      </c>
      <c r="CB16" s="595">
        <f>SUM(DE16:DW17)</f>
        <v>2</v>
      </c>
      <c r="CC16" s="597">
        <f>BZ16-CA16-CB16</f>
        <v>12</v>
      </c>
      <c r="CD16" s="601" t="str">
        <f>B16</f>
        <v>Автотеплотехник</v>
      </c>
      <c r="CE16" s="540"/>
      <c r="CG16" s="254"/>
      <c r="CK16" s="253">
        <f t="shared" si="20"/>
        <v>0</v>
      </c>
      <c r="CL16" s="253">
        <f t="shared" si="21"/>
        <v>1</v>
      </c>
      <c r="CM16" s="253">
        <f t="shared" si="22"/>
        <v>1</v>
      </c>
      <c r="CN16" s="253">
        <f t="shared" si="23"/>
        <v>1</v>
      </c>
      <c r="CO16" s="253">
        <f t="shared" si="24"/>
        <v>0</v>
      </c>
      <c r="CP16" s="253">
        <f t="shared" si="25"/>
        <v>0</v>
      </c>
      <c r="CQ16" s="253">
        <f t="shared" si="26"/>
        <v>0</v>
      </c>
      <c r="CR16" s="253">
        <f t="shared" si="27"/>
        <v>1</v>
      </c>
      <c r="CS16" s="253">
        <f t="shared" si="28"/>
        <v>1</v>
      </c>
      <c r="CT16" s="253">
        <f t="shared" si="29"/>
        <v>1</v>
      </c>
      <c r="CU16" s="253">
        <f t="shared" si="30"/>
        <v>1</v>
      </c>
      <c r="CV16" s="253">
        <f t="shared" si="31"/>
        <v>0</v>
      </c>
      <c r="CW16" s="253">
        <f t="shared" si="32"/>
        <v>0</v>
      </c>
      <c r="CX16" s="253">
        <f t="shared" si="33"/>
        <v>0</v>
      </c>
      <c r="CY16" s="253">
        <f t="shared" si="34"/>
        <v>0</v>
      </c>
      <c r="CZ16" s="253">
        <f t="shared" si="35"/>
        <v>0</v>
      </c>
      <c r="DA16" s="253">
        <f t="shared" si="36"/>
        <v>0</v>
      </c>
      <c r="DB16" s="253">
        <f t="shared" si="37"/>
        <v>0</v>
      </c>
      <c r="DC16" s="253">
        <f t="shared" si="38"/>
        <v>0</v>
      </c>
      <c r="DD16" s="255">
        <v>12</v>
      </c>
      <c r="DE16" s="253">
        <f t="shared" si="39"/>
        <v>0</v>
      </c>
      <c r="DF16" s="253">
        <f t="shared" si="40"/>
        <v>0</v>
      </c>
      <c r="DG16" s="253">
        <f t="shared" si="41"/>
        <v>0</v>
      </c>
      <c r="DH16" s="253">
        <f t="shared" si="42"/>
        <v>0</v>
      </c>
      <c r="DI16" s="253">
        <f t="shared" si="43"/>
        <v>0</v>
      </c>
      <c r="DJ16" s="253">
        <f t="shared" si="44"/>
        <v>0</v>
      </c>
      <c r="DK16" s="253">
        <f t="shared" si="45"/>
        <v>0</v>
      </c>
      <c r="DL16" s="253">
        <f t="shared" si="46"/>
        <v>0</v>
      </c>
      <c r="DM16" s="253">
        <f t="shared" si="47"/>
        <v>0</v>
      </c>
      <c r="DN16" s="253">
        <f t="shared" si="48"/>
        <v>0</v>
      </c>
      <c r="DO16" s="253">
        <f t="shared" si="49"/>
        <v>0</v>
      </c>
      <c r="DP16" s="253">
        <f t="shared" si="50"/>
        <v>0</v>
      </c>
      <c r="DQ16" s="253">
        <f t="shared" si="51"/>
        <v>1</v>
      </c>
      <c r="DR16" s="253">
        <f t="shared" si="52"/>
        <v>0</v>
      </c>
      <c r="DS16" s="253">
        <f t="shared" si="53"/>
        <v>0</v>
      </c>
      <c r="DT16" s="253">
        <f t="shared" si="54"/>
        <v>0</v>
      </c>
      <c r="DU16" s="253">
        <f t="shared" si="55"/>
        <v>0</v>
      </c>
      <c r="DV16" s="253">
        <f t="shared" si="56"/>
        <v>0</v>
      </c>
      <c r="DW16" s="253">
        <f t="shared" si="57"/>
        <v>0</v>
      </c>
      <c r="DY16" s="534">
        <f>LARGE(BY4:BY41,7)</f>
        <v>95</v>
      </c>
      <c r="DZ16" s="534"/>
      <c r="EA16" s="538">
        <f>IF(DZ16&gt;0,0,DY16)</f>
        <v>95</v>
      </c>
      <c r="EB16" s="534">
        <f>IF(EA16=EA18,EB18+1,1)</f>
        <v>1</v>
      </c>
      <c r="EC16" s="534">
        <f>RANK(DY16,$DY$4:$DY$41)</f>
        <v>7</v>
      </c>
      <c r="ED16" s="537">
        <v>7</v>
      </c>
      <c r="EE16" s="537">
        <f>IF(EB16=1,ED16,CONCATENATE(ED16,"-",ED16+EB16-1))</f>
        <v>7</v>
      </c>
      <c r="EF16" s="534">
        <f ca="1">INDIRECT(EI14)</f>
        <v>108</v>
      </c>
      <c r="EG16" s="538">
        <f ca="1">INDIRECT(EK14)</f>
        <v>6</v>
      </c>
      <c r="EH16" s="534">
        <f ca="1">INDIRECT(EJ14)*2+EH14</f>
        <v>16</v>
      </c>
      <c r="EI16" s="534" t="str">
        <f>ADDRESS(EH16,$EG$3)</f>
        <v>$EA$16</v>
      </c>
      <c r="EJ16" s="534" t="str">
        <f>ADDRESS(EH16,$EG$3+1)</f>
        <v>$EB$16</v>
      </c>
      <c r="EK16" s="534" t="str">
        <f>ADDRESS(EH16,$EG$3+4)</f>
        <v>$EE$16</v>
      </c>
      <c r="EM16" s="617">
        <f>IF(BW16=$EF$20,$EG$20,IF(BW16=$EF$22,$EG$22,IF(BW16=$EF$24,$EG$24,IF(BW16=$EF$26,$EG$26,IF(BW16=$EF$28,$EG$28,IF(BW16=$EF$30,$EG$30,IF(BW16=$EF$32,$EG$32,IF(BW16=$EF$34,$EG$34,$EE$40))))))))</f>
        <v>19</v>
      </c>
      <c r="EN16" s="617">
        <f>IF(BW16=$EF$4,$EG$4,IF(BW16=$EF$6,$EG$6,IF(BW16=$EF$8,$EG$8,IF(BW16=$EF$10,$EG$10,IF(BW16=$EF$12,$EG$12,IF(BW16=$EF$14,$EG$14,IF(BW16=$EF$16,$EG$16,IF(BW16=$EF$18,$EG$18,EM16))))))))</f>
        <v>19</v>
      </c>
      <c r="EP16" s="270" t="s">
        <v>26</v>
      </c>
      <c r="EQ16" s="255">
        <v>13</v>
      </c>
      <c r="ER16" s="255">
        <v>1</v>
      </c>
      <c r="ES16" s="255">
        <v>1</v>
      </c>
      <c r="ET16" s="255">
        <v>11</v>
      </c>
      <c r="EU16" s="255">
        <v>4</v>
      </c>
      <c r="EV16" s="255">
        <v>12</v>
      </c>
      <c r="FU16" s="619"/>
      <c r="FV16" s="621"/>
    </row>
    <row r="17" spans="1:178" s="253" customFormat="1" ht="13.5" thickBot="1">
      <c r="A17" s="566"/>
      <c r="B17" s="556"/>
      <c r="C17" s="258">
        <v>2</v>
      </c>
      <c r="D17" s="261">
        <v>4</v>
      </c>
      <c r="E17" s="292">
        <f t="shared" si="0"/>
        <v>0</v>
      </c>
      <c r="F17" s="258">
        <v>2</v>
      </c>
      <c r="G17" s="259">
        <v>3</v>
      </c>
      <c r="H17" s="260">
        <f t="shared" si="1"/>
        <v>0</v>
      </c>
      <c r="I17" s="258">
        <v>1</v>
      </c>
      <c r="J17" s="261">
        <v>3</v>
      </c>
      <c r="K17" s="260">
        <f t="shared" si="2"/>
        <v>0</v>
      </c>
      <c r="L17" s="258">
        <v>2</v>
      </c>
      <c r="M17" s="259">
        <v>3</v>
      </c>
      <c r="N17" s="260">
        <f t="shared" si="3"/>
        <v>0</v>
      </c>
      <c r="O17" s="258">
        <v>2</v>
      </c>
      <c r="P17" s="261">
        <v>6</v>
      </c>
      <c r="Q17" s="260">
        <f t="shared" si="58"/>
        <v>0</v>
      </c>
      <c r="R17" s="258">
        <v>3</v>
      </c>
      <c r="S17" s="259">
        <v>15</v>
      </c>
      <c r="T17" s="295">
        <f t="shared" si="60"/>
        <v>0</v>
      </c>
      <c r="U17" s="280"/>
      <c r="V17" s="281"/>
      <c r="W17" s="295">
        <f t="shared" si="4"/>
        <v>0</v>
      </c>
      <c r="X17" s="258">
        <v>2</v>
      </c>
      <c r="Y17" s="261">
        <v>6</v>
      </c>
      <c r="Z17" s="260">
        <f t="shared" si="5"/>
        <v>0</v>
      </c>
      <c r="AA17" s="386">
        <v>8</v>
      </c>
      <c r="AB17" s="387">
        <v>6</v>
      </c>
      <c r="AC17" s="260">
        <f t="shared" si="59"/>
        <v>3</v>
      </c>
      <c r="AD17" s="386">
        <v>7</v>
      </c>
      <c r="AE17" s="396">
        <v>2</v>
      </c>
      <c r="AF17" s="260">
        <f t="shared" si="6"/>
        <v>3</v>
      </c>
      <c r="AG17" s="386">
        <v>11</v>
      </c>
      <c r="AH17" s="387">
        <v>5</v>
      </c>
      <c r="AI17" s="260">
        <f t="shared" si="7"/>
        <v>3</v>
      </c>
      <c r="AJ17" s="386">
        <v>2</v>
      </c>
      <c r="AK17" s="387">
        <v>1</v>
      </c>
      <c r="AL17" s="245">
        <f t="shared" si="8"/>
        <v>3</v>
      </c>
      <c r="AM17" s="386">
        <v>4</v>
      </c>
      <c r="AN17" s="387">
        <v>2</v>
      </c>
      <c r="AO17" s="245">
        <f t="shared" si="9"/>
        <v>3</v>
      </c>
      <c r="AP17" s="405">
        <v>3</v>
      </c>
      <c r="AQ17" s="406">
        <v>3</v>
      </c>
      <c r="AR17" s="245">
        <f t="shared" si="10"/>
        <v>1</v>
      </c>
      <c r="AS17" s="303"/>
      <c r="AT17" s="269"/>
      <c r="AU17" s="245">
        <f t="shared" si="11"/>
        <v>0</v>
      </c>
      <c r="AV17" s="303"/>
      <c r="AW17" s="269"/>
      <c r="AX17" s="245">
        <f t="shared" si="12"/>
        <v>0</v>
      </c>
      <c r="AY17" s="303"/>
      <c r="AZ17" s="269"/>
      <c r="BA17" s="245">
        <f t="shared" si="13"/>
        <v>0</v>
      </c>
      <c r="BB17" s="303"/>
      <c r="BC17" s="269"/>
      <c r="BD17" s="245">
        <f t="shared" si="14"/>
        <v>0</v>
      </c>
      <c r="BE17" s="303"/>
      <c r="BF17" s="269"/>
      <c r="BG17" s="245">
        <f t="shared" si="15"/>
        <v>0</v>
      </c>
      <c r="BH17" s="303"/>
      <c r="BI17" s="269"/>
      <c r="BJ17" s="265">
        <f t="shared" si="16"/>
        <v>0</v>
      </c>
      <c r="BK17" s="295"/>
      <c r="BL17" s="296"/>
      <c r="BM17" s="265">
        <f t="shared" si="17"/>
        <v>0</v>
      </c>
      <c r="BN17" s="265"/>
      <c r="BO17" s="267"/>
      <c r="BP17" s="265">
        <f t="shared" si="18"/>
        <v>0</v>
      </c>
      <c r="BQ17" s="265"/>
      <c r="BR17" s="267"/>
      <c r="BS17" s="265">
        <f t="shared" si="19"/>
        <v>0</v>
      </c>
      <c r="BT17" s="303"/>
      <c r="BU17" s="269"/>
      <c r="BV17" s="265">
        <f t="shared" si="61"/>
        <v>0</v>
      </c>
      <c r="BW17" s="586"/>
      <c r="BX17" s="573"/>
      <c r="BY17" s="588"/>
      <c r="BZ17" s="544"/>
      <c r="CA17" s="593"/>
      <c r="CB17" s="595"/>
      <c r="CC17" s="597"/>
      <c r="CD17" s="602"/>
      <c r="CE17" s="540"/>
      <c r="CG17" s="254"/>
      <c r="CK17" s="253">
        <f t="shared" si="20"/>
        <v>0</v>
      </c>
      <c r="CL17" s="253">
        <f t="shared" si="21"/>
        <v>0</v>
      </c>
      <c r="CM17" s="253">
        <f t="shared" si="22"/>
        <v>0</v>
      </c>
      <c r="CN17" s="253">
        <f t="shared" si="23"/>
        <v>0</v>
      </c>
      <c r="CO17" s="253">
        <f t="shared" si="24"/>
        <v>0</v>
      </c>
      <c r="CP17" s="253">
        <f t="shared" si="25"/>
        <v>0</v>
      </c>
      <c r="CQ17" s="253">
        <f t="shared" si="26"/>
        <v>0</v>
      </c>
      <c r="CR17" s="253">
        <f t="shared" si="27"/>
        <v>0</v>
      </c>
      <c r="CS17" s="253">
        <f t="shared" si="28"/>
        <v>1</v>
      </c>
      <c r="CT17" s="253">
        <f t="shared" si="29"/>
        <v>1</v>
      </c>
      <c r="CU17" s="253">
        <f t="shared" si="30"/>
        <v>1</v>
      </c>
      <c r="CV17" s="253">
        <f t="shared" si="31"/>
        <v>1</v>
      </c>
      <c r="CW17" s="253">
        <f t="shared" si="32"/>
        <v>1</v>
      </c>
      <c r="CX17" s="253">
        <f t="shared" si="33"/>
        <v>0</v>
      </c>
      <c r="CY17" s="253">
        <f t="shared" si="34"/>
        <v>0</v>
      </c>
      <c r="CZ17" s="253">
        <f t="shared" si="35"/>
        <v>0</v>
      </c>
      <c r="DA17" s="253">
        <f t="shared" si="36"/>
        <v>0</v>
      </c>
      <c r="DB17" s="253">
        <f t="shared" si="37"/>
        <v>0</v>
      </c>
      <c r="DC17" s="253">
        <f t="shared" si="38"/>
        <v>0</v>
      </c>
      <c r="DE17" s="253">
        <f t="shared" si="39"/>
        <v>0</v>
      </c>
      <c r="DF17" s="253">
        <f t="shared" si="40"/>
        <v>0</v>
      </c>
      <c r="DG17" s="253">
        <f t="shared" si="41"/>
        <v>0</v>
      </c>
      <c r="DH17" s="253">
        <f t="shared" si="42"/>
        <v>0</v>
      </c>
      <c r="DI17" s="253">
        <f t="shared" si="43"/>
        <v>0</v>
      </c>
      <c r="DJ17" s="253">
        <f t="shared" si="44"/>
        <v>0</v>
      </c>
      <c r="DK17" s="253">
        <f t="shared" si="45"/>
        <v>0</v>
      </c>
      <c r="DL17" s="253">
        <f t="shared" si="46"/>
        <v>0</v>
      </c>
      <c r="DM17" s="253">
        <f t="shared" si="47"/>
        <v>0</v>
      </c>
      <c r="DN17" s="253">
        <f t="shared" si="48"/>
        <v>0</v>
      </c>
      <c r="DO17" s="253">
        <f t="shared" si="49"/>
        <v>0</v>
      </c>
      <c r="DP17" s="253">
        <f t="shared" si="50"/>
        <v>0</v>
      </c>
      <c r="DQ17" s="253">
        <f t="shared" si="51"/>
        <v>0</v>
      </c>
      <c r="DR17" s="253">
        <f t="shared" si="52"/>
        <v>1</v>
      </c>
      <c r="DS17" s="253">
        <f t="shared" si="53"/>
        <v>0</v>
      </c>
      <c r="DT17" s="253">
        <f t="shared" si="54"/>
        <v>0</v>
      </c>
      <c r="DU17" s="253">
        <f t="shared" si="55"/>
        <v>0</v>
      </c>
      <c r="DV17" s="253">
        <f t="shared" si="56"/>
        <v>0</v>
      </c>
      <c r="DW17" s="253">
        <f t="shared" si="57"/>
        <v>0</v>
      </c>
      <c r="DY17" s="534"/>
      <c r="DZ17" s="534"/>
      <c r="EA17" s="538"/>
      <c r="EB17" s="534"/>
      <c r="EC17" s="534"/>
      <c r="ED17" s="537"/>
      <c r="EE17" s="537"/>
      <c r="EF17" s="534"/>
      <c r="EG17" s="538"/>
      <c r="EH17" s="534"/>
      <c r="EI17" s="534"/>
      <c r="EJ17" s="534"/>
      <c r="EK17" s="534"/>
      <c r="EM17" s="617"/>
      <c r="EN17" s="617"/>
      <c r="EP17" s="270"/>
      <c r="EQ17" s="5" t="s">
        <v>3</v>
      </c>
      <c r="ER17" s="5" t="s">
        <v>6</v>
      </c>
      <c r="ES17" s="5" t="s">
        <v>5</v>
      </c>
      <c r="ET17" s="5" t="s">
        <v>4</v>
      </c>
      <c r="EU17" s="5" t="s">
        <v>29</v>
      </c>
      <c r="FU17" s="620"/>
      <c r="FV17" s="622"/>
    </row>
    <row r="18" spans="1:178" s="253" customFormat="1" ht="13.5" thickBot="1">
      <c r="A18" s="567">
        <v>8</v>
      </c>
      <c r="B18" s="555" t="s">
        <v>60</v>
      </c>
      <c r="C18" s="241">
        <v>2</v>
      </c>
      <c r="D18" s="244">
        <v>6</v>
      </c>
      <c r="E18" s="243">
        <f t="shared" si="0"/>
        <v>0</v>
      </c>
      <c r="F18" s="241">
        <v>1</v>
      </c>
      <c r="G18" s="242">
        <v>2</v>
      </c>
      <c r="H18" s="243">
        <f t="shared" si="1"/>
        <v>0</v>
      </c>
      <c r="I18" s="241">
        <v>1</v>
      </c>
      <c r="J18" s="244">
        <v>4</v>
      </c>
      <c r="K18" s="243">
        <f t="shared" si="2"/>
        <v>0</v>
      </c>
      <c r="L18" s="377">
        <v>2</v>
      </c>
      <c r="M18" s="379">
        <v>2</v>
      </c>
      <c r="N18" s="243">
        <f t="shared" si="3"/>
        <v>1</v>
      </c>
      <c r="O18" s="241">
        <v>1</v>
      </c>
      <c r="P18" s="244">
        <v>3</v>
      </c>
      <c r="Q18" s="243">
        <f t="shared" si="58"/>
        <v>0</v>
      </c>
      <c r="R18" s="241">
        <v>0</v>
      </c>
      <c r="S18" s="242">
        <v>3</v>
      </c>
      <c r="T18" s="243">
        <f t="shared" si="60"/>
        <v>0</v>
      </c>
      <c r="U18" s="241">
        <v>1</v>
      </c>
      <c r="V18" s="242">
        <v>3</v>
      </c>
      <c r="W18" s="265">
        <f t="shared" si="4"/>
        <v>0</v>
      </c>
      <c r="X18" s="256"/>
      <c r="Y18" s="257"/>
      <c r="Z18" s="265">
        <f t="shared" si="5"/>
        <v>0</v>
      </c>
      <c r="AA18" s="287">
        <v>5</v>
      </c>
      <c r="AB18" s="288">
        <v>2</v>
      </c>
      <c r="AC18" s="243">
        <f t="shared" si="59"/>
        <v>3</v>
      </c>
      <c r="AD18" s="287">
        <v>5</v>
      </c>
      <c r="AE18" s="327">
        <v>3</v>
      </c>
      <c r="AF18" s="243">
        <f t="shared" si="6"/>
        <v>3</v>
      </c>
      <c r="AG18" s="377">
        <v>3</v>
      </c>
      <c r="AH18" s="380">
        <v>3</v>
      </c>
      <c r="AI18" s="243">
        <f t="shared" si="7"/>
        <v>1</v>
      </c>
      <c r="AJ18" s="287">
        <v>4</v>
      </c>
      <c r="AK18" s="327">
        <v>3</v>
      </c>
      <c r="AL18" s="245">
        <f t="shared" si="8"/>
        <v>3</v>
      </c>
      <c r="AM18" s="241">
        <v>6</v>
      </c>
      <c r="AN18" s="242">
        <v>7</v>
      </c>
      <c r="AO18" s="245">
        <f t="shared" si="9"/>
        <v>0</v>
      </c>
      <c r="AP18" s="241">
        <v>0</v>
      </c>
      <c r="AQ18" s="242">
        <v>1</v>
      </c>
      <c r="AR18" s="245">
        <f t="shared" si="10"/>
        <v>0</v>
      </c>
      <c r="AS18" s="265"/>
      <c r="AT18" s="266"/>
      <c r="AU18" s="245">
        <f t="shared" si="11"/>
        <v>0</v>
      </c>
      <c r="AV18" s="305"/>
      <c r="AW18" s="306"/>
      <c r="AX18" s="245">
        <f t="shared" si="12"/>
        <v>0</v>
      </c>
      <c r="AY18" s="305"/>
      <c r="AZ18" s="306"/>
      <c r="BA18" s="245">
        <f t="shared" si="13"/>
        <v>0</v>
      </c>
      <c r="BB18" s="289"/>
      <c r="BC18" s="290"/>
      <c r="BD18" s="245">
        <f t="shared" si="14"/>
        <v>0</v>
      </c>
      <c r="BE18" s="265"/>
      <c r="BF18" s="266"/>
      <c r="BG18" s="245">
        <f t="shared" si="15"/>
        <v>0</v>
      </c>
      <c r="BH18" s="265"/>
      <c r="BI18" s="266"/>
      <c r="BJ18" s="276">
        <f t="shared" si="16"/>
        <v>0</v>
      </c>
      <c r="BK18" s="265"/>
      <c r="BL18" s="266"/>
      <c r="BM18" s="276">
        <f t="shared" si="17"/>
        <v>0</v>
      </c>
      <c r="BN18" s="276"/>
      <c r="BO18" s="277"/>
      <c r="BP18" s="276">
        <f t="shared" si="18"/>
        <v>0</v>
      </c>
      <c r="BQ18" s="276"/>
      <c r="BR18" s="277"/>
      <c r="BS18" s="276">
        <f t="shared" si="19"/>
        <v>0</v>
      </c>
      <c r="BT18" s="291"/>
      <c r="BU18" s="247"/>
      <c r="BV18" s="265">
        <f t="shared" si="61"/>
        <v>0</v>
      </c>
      <c r="BW18" s="585">
        <f>AR19+AR18+AO18+AO19+AL19+AL18+AI18+AI19+AF19+AF18+AC18+AC19+Z19+Z18+W18+W19+T19+T18+Q18+Q19+N19+N18+K18+K19+H19+H18+E18+E19</f>
        <v>27</v>
      </c>
      <c r="BX18" s="572">
        <f>AP19+AP18+AM18+AM19+AJ19+AJ18+AG18+AG19+AD19+AD18+AA18+AA19+X19+X18+U18+U19+R19+R18+O18+O19+L19+L18+I18+I19+F19+F18+C18+C19</f>
        <v>70</v>
      </c>
      <c r="BY18" s="587">
        <f>AQ19+AQ18+AN18+AN19+AK19+AK18+AH18+AH19+AE19+AE18+AB18+AB19+Y19+Y18+V18+V19+S19+S18+P18+P19+M19+M18+J18+J19+G19+G18+D18+D19</f>
        <v>89</v>
      </c>
      <c r="BZ18" s="543">
        <f>26-(COUNTBLANK(C18:AQ19)-4)/2</f>
        <v>26</v>
      </c>
      <c r="CA18" s="613">
        <f>SUM(CK18:DC19)</f>
        <v>8</v>
      </c>
      <c r="CB18" s="604">
        <f>SUM(DE18:DW19)</f>
        <v>3</v>
      </c>
      <c r="CC18" s="606">
        <f>BZ18-CA18-CB18</f>
        <v>15</v>
      </c>
      <c r="CD18" s="601" t="str">
        <f>B18</f>
        <v>Межрегионстрой</v>
      </c>
      <c r="CE18" s="540"/>
      <c r="CG18" s="254"/>
      <c r="CK18" s="253">
        <f t="shared" si="20"/>
        <v>0</v>
      </c>
      <c r="CL18" s="253">
        <f t="shared" si="21"/>
        <v>0</v>
      </c>
      <c r="CM18" s="253">
        <f t="shared" si="22"/>
        <v>0</v>
      </c>
      <c r="CN18" s="253">
        <f t="shared" si="23"/>
        <v>0</v>
      </c>
      <c r="CO18" s="253">
        <f t="shared" si="24"/>
        <v>0</v>
      </c>
      <c r="CP18" s="253">
        <f t="shared" si="25"/>
        <v>0</v>
      </c>
      <c r="CQ18" s="253">
        <f t="shared" si="26"/>
        <v>0</v>
      </c>
      <c r="CR18" s="253">
        <f t="shared" si="27"/>
        <v>0</v>
      </c>
      <c r="CS18" s="253">
        <f t="shared" si="28"/>
        <v>1</v>
      </c>
      <c r="CT18" s="253">
        <f t="shared" si="29"/>
        <v>1</v>
      </c>
      <c r="CU18" s="253">
        <f t="shared" si="30"/>
        <v>0</v>
      </c>
      <c r="CV18" s="253">
        <f t="shared" si="31"/>
        <v>1</v>
      </c>
      <c r="CW18" s="253">
        <f t="shared" si="32"/>
        <v>0</v>
      </c>
      <c r="CX18" s="253">
        <f t="shared" si="33"/>
        <v>0</v>
      </c>
      <c r="CY18" s="253">
        <f t="shared" si="34"/>
        <v>0</v>
      </c>
      <c r="CZ18" s="253">
        <f t="shared" si="35"/>
        <v>0</v>
      </c>
      <c r="DA18" s="253">
        <f t="shared" si="36"/>
        <v>0</v>
      </c>
      <c r="DB18" s="253">
        <f t="shared" si="37"/>
        <v>0</v>
      </c>
      <c r="DC18" s="253">
        <f t="shared" si="38"/>
        <v>0</v>
      </c>
      <c r="DD18" s="255">
        <v>1</v>
      </c>
      <c r="DE18" s="253">
        <f t="shared" si="39"/>
        <v>0</v>
      </c>
      <c r="DF18" s="253">
        <f t="shared" si="40"/>
        <v>0</v>
      </c>
      <c r="DG18" s="253">
        <f t="shared" si="41"/>
        <v>0</v>
      </c>
      <c r="DH18" s="253">
        <f t="shared" si="42"/>
        <v>1</v>
      </c>
      <c r="DI18" s="253">
        <f t="shared" si="43"/>
        <v>0</v>
      </c>
      <c r="DJ18" s="253">
        <f t="shared" si="44"/>
        <v>0</v>
      </c>
      <c r="DK18" s="253">
        <f t="shared" si="45"/>
        <v>0</v>
      </c>
      <c r="DL18" s="253">
        <f t="shared" si="46"/>
        <v>0</v>
      </c>
      <c r="DM18" s="253">
        <f t="shared" si="47"/>
        <v>0</v>
      </c>
      <c r="DN18" s="253">
        <f t="shared" si="48"/>
        <v>0</v>
      </c>
      <c r="DO18" s="253">
        <f t="shared" si="49"/>
        <v>1</v>
      </c>
      <c r="DP18" s="253">
        <f t="shared" si="50"/>
        <v>0</v>
      </c>
      <c r="DQ18" s="253">
        <f t="shared" si="51"/>
        <v>0</v>
      </c>
      <c r="DR18" s="253">
        <f t="shared" si="52"/>
        <v>0</v>
      </c>
      <c r="DS18" s="253">
        <f t="shared" si="53"/>
        <v>0</v>
      </c>
      <c r="DT18" s="253">
        <f t="shared" si="54"/>
        <v>0</v>
      </c>
      <c r="DU18" s="253">
        <f t="shared" si="55"/>
        <v>0</v>
      </c>
      <c r="DV18" s="253">
        <f t="shared" si="56"/>
        <v>0</v>
      </c>
      <c r="DW18" s="253">
        <f t="shared" si="57"/>
        <v>0</v>
      </c>
      <c r="DY18" s="534">
        <f>LARGE(BY4:BY41,8)</f>
        <v>94</v>
      </c>
      <c r="DZ18" s="534"/>
      <c r="EA18" s="538">
        <f>IF(DZ18&gt;0,0,DY18)</f>
        <v>94</v>
      </c>
      <c r="EB18" s="534">
        <f>IF(EA18=EA20,EB20+1,1)</f>
        <v>2</v>
      </c>
      <c r="EC18" s="534">
        <f>RANK(DY18,$DY$4:$DY$41)</f>
        <v>8</v>
      </c>
      <c r="ED18" s="537">
        <v>8</v>
      </c>
      <c r="EE18" s="537" t="str">
        <f>IF(EB18=1,ED18,CONCATENATE(ED18,"-",ED18+EB18-1))</f>
        <v>8-9</v>
      </c>
      <c r="EF18" s="534">
        <f ca="1">INDIRECT(EI16)</f>
        <v>95</v>
      </c>
      <c r="EG18" s="538">
        <f ca="1">INDIRECT(EK16)</f>
        <v>7</v>
      </c>
      <c r="EH18" s="534">
        <f ca="1">INDIRECT(EJ16)*2+EH16</f>
        <v>18</v>
      </c>
      <c r="EI18" s="534" t="str">
        <f>ADDRESS(EH18,$EG$3)</f>
        <v>$EA$18</v>
      </c>
      <c r="EJ18" s="534" t="str">
        <f>ADDRESS(EH18,$EG$3+1)</f>
        <v>$EB$18</v>
      </c>
      <c r="EK18" s="534" t="str">
        <f>ADDRESS(EH18,$EG$3+4)</f>
        <v>$EE$18</v>
      </c>
      <c r="EM18" s="617">
        <f>IF(BW18=$EF$20,$EG$20,IF(BW18=$EF$22,$EG$22,IF(BW18=$EF$24,$EG$24,IF(BW18=$EF$26,$EG$26,IF(BW18=$EF$28,$EG$28,IF(BW18=$EF$30,$EG$30,IF(BW18=$EF$32,$EG$32,IF(BW18=$EF$34,$EG$34,$EE$40))))))))</f>
        <v>19</v>
      </c>
      <c r="EN18" s="617">
        <f>IF(BW18=$EF$4,$EG$4,IF(BW18=$EF$6,$EG$6,IF(BW18=$EF$8,$EG$8,IF(BW18=$EF$10,$EG$10,IF(BW18=$EF$12,$EG$12,IF(BW18=$EF$14,$EG$14,IF(BW18=$EF$16,$EG$16,IF(BW18=$EF$18,$EG$18,EM18))))))))</f>
        <v>19</v>
      </c>
      <c r="EP18" s="270" t="s">
        <v>17</v>
      </c>
      <c r="EQ18" s="255">
        <v>17</v>
      </c>
      <c r="ER18" s="255">
        <v>12</v>
      </c>
      <c r="ES18" s="255">
        <v>2</v>
      </c>
      <c r="ET18" s="255">
        <v>3</v>
      </c>
      <c r="EU18" s="255">
        <v>38</v>
      </c>
      <c r="FU18" s="619"/>
      <c r="FV18" s="623"/>
    </row>
    <row r="19" spans="1:178" s="253" customFormat="1" ht="13.5" thickBot="1">
      <c r="A19" s="568"/>
      <c r="B19" s="556"/>
      <c r="C19" s="405">
        <v>1</v>
      </c>
      <c r="D19" s="423">
        <v>1</v>
      </c>
      <c r="E19" s="260">
        <f t="shared" si="0"/>
        <v>1</v>
      </c>
      <c r="F19" s="258">
        <v>2</v>
      </c>
      <c r="G19" s="259">
        <v>7</v>
      </c>
      <c r="H19" s="260">
        <f t="shared" si="1"/>
        <v>0</v>
      </c>
      <c r="I19" s="386">
        <v>5</v>
      </c>
      <c r="J19" s="399">
        <v>2</v>
      </c>
      <c r="K19" s="260">
        <f t="shared" si="2"/>
        <v>3</v>
      </c>
      <c r="L19" s="258">
        <v>2</v>
      </c>
      <c r="M19" s="259">
        <v>6</v>
      </c>
      <c r="N19" s="260">
        <f t="shared" si="3"/>
        <v>0</v>
      </c>
      <c r="O19" s="258">
        <v>3</v>
      </c>
      <c r="P19" s="261">
        <v>4</v>
      </c>
      <c r="Q19" s="260">
        <f t="shared" si="58"/>
        <v>0</v>
      </c>
      <c r="R19" s="258">
        <v>3</v>
      </c>
      <c r="S19" s="259">
        <v>6</v>
      </c>
      <c r="T19" s="260">
        <f t="shared" si="60"/>
        <v>0</v>
      </c>
      <c r="U19" s="386">
        <v>6</v>
      </c>
      <c r="V19" s="387">
        <v>2</v>
      </c>
      <c r="W19" s="295">
        <f t="shared" si="4"/>
        <v>3</v>
      </c>
      <c r="X19" s="280"/>
      <c r="Y19" s="281"/>
      <c r="Z19" s="295">
        <f t="shared" si="5"/>
        <v>0</v>
      </c>
      <c r="AA19" s="258">
        <v>1</v>
      </c>
      <c r="AB19" s="262">
        <v>5</v>
      </c>
      <c r="AC19" s="260">
        <f t="shared" si="59"/>
        <v>0</v>
      </c>
      <c r="AD19" s="386">
        <v>5</v>
      </c>
      <c r="AE19" s="387">
        <v>1</v>
      </c>
      <c r="AF19" s="260">
        <f t="shared" si="6"/>
        <v>3</v>
      </c>
      <c r="AG19" s="386">
        <v>2</v>
      </c>
      <c r="AH19" s="396">
        <v>1</v>
      </c>
      <c r="AI19" s="260">
        <f t="shared" si="7"/>
        <v>3</v>
      </c>
      <c r="AJ19" s="258">
        <v>2</v>
      </c>
      <c r="AK19" s="259">
        <v>5</v>
      </c>
      <c r="AL19" s="245">
        <f t="shared" si="8"/>
        <v>0</v>
      </c>
      <c r="AM19" s="386">
        <v>5</v>
      </c>
      <c r="AN19" s="387">
        <v>4</v>
      </c>
      <c r="AO19" s="245">
        <f t="shared" si="9"/>
        <v>3</v>
      </c>
      <c r="AP19" s="258">
        <v>2</v>
      </c>
      <c r="AQ19" s="259">
        <v>3</v>
      </c>
      <c r="AR19" s="245">
        <f t="shared" si="10"/>
        <v>0</v>
      </c>
      <c r="AS19" s="293"/>
      <c r="AT19" s="294"/>
      <c r="AU19" s="245">
        <f t="shared" si="11"/>
        <v>0</v>
      </c>
      <c r="AV19" s="293"/>
      <c r="AW19" s="294"/>
      <c r="AX19" s="245">
        <f t="shared" si="12"/>
        <v>0</v>
      </c>
      <c r="AY19" s="293"/>
      <c r="AZ19" s="294"/>
      <c r="BA19" s="245">
        <f t="shared" si="13"/>
        <v>0</v>
      </c>
      <c r="BB19" s="293"/>
      <c r="BC19" s="294"/>
      <c r="BD19" s="245">
        <f t="shared" si="14"/>
        <v>0</v>
      </c>
      <c r="BE19" s="293"/>
      <c r="BF19" s="294"/>
      <c r="BG19" s="245">
        <f t="shared" si="15"/>
        <v>0</v>
      </c>
      <c r="BH19" s="293"/>
      <c r="BI19" s="294"/>
      <c r="BJ19" s="307">
        <f t="shared" si="16"/>
        <v>0</v>
      </c>
      <c r="BK19" s="295"/>
      <c r="BL19" s="296"/>
      <c r="BM19" s="307">
        <f t="shared" si="17"/>
        <v>0</v>
      </c>
      <c r="BN19" s="307"/>
      <c r="BO19" s="308"/>
      <c r="BP19" s="307">
        <f t="shared" si="18"/>
        <v>0</v>
      </c>
      <c r="BQ19" s="307"/>
      <c r="BR19" s="308"/>
      <c r="BS19" s="307">
        <f t="shared" si="19"/>
        <v>0</v>
      </c>
      <c r="BT19" s="297"/>
      <c r="BU19" s="294"/>
      <c r="BV19" s="265">
        <f t="shared" si="61"/>
        <v>0</v>
      </c>
      <c r="BW19" s="586"/>
      <c r="BX19" s="573"/>
      <c r="BY19" s="588"/>
      <c r="BZ19" s="544"/>
      <c r="CA19" s="614"/>
      <c r="CB19" s="605"/>
      <c r="CC19" s="607"/>
      <c r="CD19" s="602"/>
      <c r="CE19" s="540"/>
      <c r="CK19" s="253">
        <f t="shared" si="20"/>
        <v>0</v>
      </c>
      <c r="CL19" s="253">
        <f t="shared" si="21"/>
        <v>0</v>
      </c>
      <c r="CM19" s="253">
        <f t="shared" si="22"/>
        <v>1</v>
      </c>
      <c r="CN19" s="253">
        <f t="shared" si="23"/>
        <v>0</v>
      </c>
      <c r="CO19" s="253">
        <f t="shared" si="24"/>
        <v>0</v>
      </c>
      <c r="CP19" s="253">
        <f t="shared" si="25"/>
        <v>0</v>
      </c>
      <c r="CQ19" s="253">
        <f t="shared" si="26"/>
        <v>1</v>
      </c>
      <c r="CR19" s="253">
        <f t="shared" si="27"/>
        <v>0</v>
      </c>
      <c r="CS19" s="253">
        <f t="shared" si="28"/>
        <v>0</v>
      </c>
      <c r="CT19" s="253">
        <f t="shared" si="29"/>
        <v>1</v>
      </c>
      <c r="CU19" s="253">
        <f t="shared" si="30"/>
        <v>1</v>
      </c>
      <c r="CV19" s="253">
        <f t="shared" si="31"/>
        <v>0</v>
      </c>
      <c r="CW19" s="253">
        <f t="shared" si="32"/>
        <v>1</v>
      </c>
      <c r="CX19" s="253">
        <f t="shared" si="33"/>
        <v>0</v>
      </c>
      <c r="CY19" s="253">
        <f t="shared" si="34"/>
        <v>0</v>
      </c>
      <c r="CZ19" s="253">
        <f t="shared" si="35"/>
        <v>0</v>
      </c>
      <c r="DA19" s="253">
        <f t="shared" si="36"/>
        <v>0</v>
      </c>
      <c r="DB19" s="253">
        <f t="shared" si="37"/>
        <v>0</v>
      </c>
      <c r="DC19" s="253">
        <f t="shared" si="38"/>
        <v>0</v>
      </c>
      <c r="DD19" s="255">
        <v>2</v>
      </c>
      <c r="DE19" s="253">
        <f t="shared" si="39"/>
        <v>1</v>
      </c>
      <c r="DF19" s="253">
        <f t="shared" si="40"/>
        <v>0</v>
      </c>
      <c r="DG19" s="253">
        <f t="shared" si="41"/>
        <v>0</v>
      </c>
      <c r="DH19" s="253">
        <f t="shared" si="42"/>
        <v>0</v>
      </c>
      <c r="DI19" s="253">
        <f t="shared" si="43"/>
        <v>0</v>
      </c>
      <c r="DJ19" s="253">
        <f t="shared" si="44"/>
        <v>0</v>
      </c>
      <c r="DK19" s="253">
        <f t="shared" si="45"/>
        <v>0</v>
      </c>
      <c r="DL19" s="253">
        <f t="shared" si="46"/>
        <v>0</v>
      </c>
      <c r="DM19" s="253">
        <f t="shared" si="47"/>
        <v>0</v>
      </c>
      <c r="DN19" s="253">
        <f t="shared" si="48"/>
        <v>0</v>
      </c>
      <c r="DO19" s="253">
        <f t="shared" si="49"/>
        <v>0</v>
      </c>
      <c r="DP19" s="253">
        <f t="shared" si="50"/>
        <v>0</v>
      </c>
      <c r="DQ19" s="253">
        <f t="shared" si="51"/>
        <v>0</v>
      </c>
      <c r="DR19" s="253">
        <f t="shared" si="52"/>
        <v>0</v>
      </c>
      <c r="DS19" s="253">
        <f t="shared" si="53"/>
        <v>0</v>
      </c>
      <c r="DT19" s="253">
        <f t="shared" si="54"/>
        <v>0</v>
      </c>
      <c r="DU19" s="253">
        <f t="shared" si="55"/>
        <v>0</v>
      </c>
      <c r="DV19" s="253">
        <f t="shared" si="56"/>
        <v>0</v>
      </c>
      <c r="DW19" s="253">
        <f t="shared" si="57"/>
        <v>0</v>
      </c>
      <c r="DY19" s="534"/>
      <c r="DZ19" s="534"/>
      <c r="EA19" s="538"/>
      <c r="EB19" s="534"/>
      <c r="EC19" s="534"/>
      <c r="ED19" s="537"/>
      <c r="EE19" s="537"/>
      <c r="EF19" s="534"/>
      <c r="EG19" s="538"/>
      <c r="EH19" s="534"/>
      <c r="EI19" s="534"/>
      <c r="EJ19" s="534"/>
      <c r="EK19" s="534"/>
      <c r="EM19" s="617"/>
      <c r="EN19" s="617"/>
      <c r="EP19" s="270" t="s">
        <v>27</v>
      </c>
      <c r="EQ19" s="255">
        <v>14</v>
      </c>
      <c r="ER19" s="255">
        <v>11</v>
      </c>
      <c r="ES19" s="255">
        <v>2</v>
      </c>
      <c r="ET19" s="255">
        <v>1</v>
      </c>
      <c r="EU19" s="255">
        <v>35</v>
      </c>
      <c r="FU19" s="620"/>
      <c r="FV19" s="624"/>
    </row>
    <row r="20" spans="1:178" s="253" customFormat="1" ht="13.5" thickBot="1">
      <c r="A20" s="566">
        <v>9</v>
      </c>
      <c r="B20" s="589" t="s">
        <v>46</v>
      </c>
      <c r="C20" s="241">
        <v>0</v>
      </c>
      <c r="D20" s="244">
        <v>2</v>
      </c>
      <c r="E20" s="286">
        <f t="shared" si="0"/>
        <v>0</v>
      </c>
      <c r="F20" s="287">
        <v>3</v>
      </c>
      <c r="G20" s="327">
        <v>2</v>
      </c>
      <c r="H20" s="243">
        <f t="shared" si="1"/>
        <v>3</v>
      </c>
      <c r="I20" s="241">
        <v>4</v>
      </c>
      <c r="J20" s="244">
        <v>6</v>
      </c>
      <c r="K20" s="243">
        <f t="shared" si="2"/>
        <v>0</v>
      </c>
      <c r="L20" s="241">
        <v>3</v>
      </c>
      <c r="M20" s="242">
        <v>4</v>
      </c>
      <c r="N20" s="243">
        <f t="shared" si="3"/>
        <v>0</v>
      </c>
      <c r="O20" s="241">
        <v>3</v>
      </c>
      <c r="P20" s="244">
        <v>7</v>
      </c>
      <c r="Q20" s="243">
        <f t="shared" si="58"/>
        <v>0</v>
      </c>
      <c r="R20" s="241">
        <v>1</v>
      </c>
      <c r="S20" s="242">
        <v>2</v>
      </c>
      <c r="T20" s="243">
        <f t="shared" si="60"/>
        <v>0</v>
      </c>
      <c r="U20" s="241">
        <v>4</v>
      </c>
      <c r="V20" s="244">
        <v>9</v>
      </c>
      <c r="W20" s="243">
        <f t="shared" si="4"/>
        <v>0</v>
      </c>
      <c r="X20" s="241">
        <v>2</v>
      </c>
      <c r="Y20" s="242">
        <v>5</v>
      </c>
      <c r="Z20" s="265">
        <f t="shared" si="5"/>
        <v>0</v>
      </c>
      <c r="AA20" s="256"/>
      <c r="AB20" s="257"/>
      <c r="AC20" s="265">
        <f t="shared" si="59"/>
        <v>0</v>
      </c>
      <c r="AD20" s="287">
        <v>7</v>
      </c>
      <c r="AE20" s="288">
        <v>3</v>
      </c>
      <c r="AF20" s="243">
        <f t="shared" si="6"/>
        <v>3</v>
      </c>
      <c r="AG20" s="241">
        <v>4</v>
      </c>
      <c r="AH20" s="242">
        <v>10</v>
      </c>
      <c r="AI20" s="243">
        <f t="shared" si="7"/>
        <v>0</v>
      </c>
      <c r="AJ20" s="241">
        <v>3</v>
      </c>
      <c r="AK20" s="242">
        <v>4</v>
      </c>
      <c r="AL20" s="245">
        <f t="shared" si="8"/>
        <v>0</v>
      </c>
      <c r="AM20" s="241">
        <v>3</v>
      </c>
      <c r="AN20" s="242">
        <v>7</v>
      </c>
      <c r="AO20" s="245">
        <f t="shared" si="9"/>
        <v>0</v>
      </c>
      <c r="AP20" s="287">
        <v>5</v>
      </c>
      <c r="AQ20" s="327">
        <v>1</v>
      </c>
      <c r="AR20" s="245">
        <f t="shared" si="10"/>
        <v>3</v>
      </c>
      <c r="AS20" s="289"/>
      <c r="AT20" s="290"/>
      <c r="AU20" s="245">
        <f t="shared" si="11"/>
        <v>0</v>
      </c>
      <c r="AV20" s="305"/>
      <c r="AW20" s="306"/>
      <c r="AX20" s="245">
        <f t="shared" si="12"/>
        <v>0</v>
      </c>
      <c r="AY20" s="289"/>
      <c r="AZ20" s="290"/>
      <c r="BA20" s="245">
        <f t="shared" si="13"/>
        <v>0</v>
      </c>
      <c r="BB20" s="289"/>
      <c r="BC20" s="290"/>
      <c r="BD20" s="245">
        <f t="shared" si="14"/>
        <v>0</v>
      </c>
      <c r="BE20" s="289"/>
      <c r="BF20" s="290"/>
      <c r="BG20" s="245">
        <f t="shared" si="15"/>
        <v>0</v>
      </c>
      <c r="BH20" s="289"/>
      <c r="BI20" s="290"/>
      <c r="BJ20" s="265">
        <f t="shared" si="16"/>
        <v>0</v>
      </c>
      <c r="BK20" s="265"/>
      <c r="BL20" s="266"/>
      <c r="BM20" s="265">
        <f t="shared" si="17"/>
        <v>0</v>
      </c>
      <c r="BN20" s="265"/>
      <c r="BO20" s="267"/>
      <c r="BP20" s="265">
        <f t="shared" si="18"/>
        <v>0</v>
      </c>
      <c r="BQ20" s="265"/>
      <c r="BR20" s="267"/>
      <c r="BS20" s="265">
        <f t="shared" si="19"/>
        <v>0</v>
      </c>
      <c r="BT20" s="289"/>
      <c r="BU20" s="290"/>
      <c r="BV20" s="265">
        <f t="shared" si="61"/>
        <v>0</v>
      </c>
      <c r="BW20" s="585">
        <f>AR21+AR20+AO20+AO21+AL21+AL20+AI20+AI21+AF21+AF20+AC20+AC21+Z21+Z20+W20+W21+T21+T20+Q20+Q21+N21+N20+K20+K21+H21+H20+E20+E21</f>
        <v>13</v>
      </c>
      <c r="BX20" s="572">
        <f>AP21+AP20+AM20+AM21+AJ21+AJ20+AG20+AG21+AD21+AD20+AA20+AA21+X21+X20+U20+U21+R21+R20+O20+O21+L21+L20+I20+I21+F21+F20+C20+C21</f>
        <v>79</v>
      </c>
      <c r="BY20" s="587">
        <f>AQ21+AQ20+AN20+AN21+AK21+AK20+AH20+AH21+AE21+AE20+AB20+AB21+Y21+Y20+V20+V21+S21+S20+P20+P21+M21+M20+J20+J21+G21+G20+D20+D21</f>
        <v>152</v>
      </c>
      <c r="BZ20" s="543">
        <f>26-(COUNTBLANK(C20:AQ21)-4)/2</f>
        <v>26</v>
      </c>
      <c r="CA20" s="593">
        <f>SUM(CK20:DC21)</f>
        <v>4</v>
      </c>
      <c r="CB20" s="595">
        <f>SUM(DE20:DW21)</f>
        <v>1</v>
      </c>
      <c r="CC20" s="597">
        <f>BZ20-CA20-CB20</f>
        <v>21</v>
      </c>
      <c r="CD20" s="601" t="str">
        <f>B20</f>
        <v>ТГСХА</v>
      </c>
      <c r="CE20" s="540"/>
      <c r="CK20" s="253">
        <f t="shared" si="20"/>
        <v>0</v>
      </c>
      <c r="CL20" s="253">
        <f t="shared" si="21"/>
        <v>1</v>
      </c>
      <c r="CM20" s="253">
        <f t="shared" si="22"/>
        <v>0</v>
      </c>
      <c r="CN20" s="253">
        <f t="shared" si="23"/>
        <v>0</v>
      </c>
      <c r="CO20" s="253">
        <f t="shared" si="24"/>
        <v>0</v>
      </c>
      <c r="CP20" s="253">
        <f t="shared" si="25"/>
        <v>0</v>
      </c>
      <c r="CQ20" s="253">
        <f t="shared" si="26"/>
        <v>0</v>
      </c>
      <c r="CR20" s="253">
        <f t="shared" si="27"/>
        <v>0</v>
      </c>
      <c r="CS20" s="253">
        <f t="shared" si="28"/>
        <v>0</v>
      </c>
      <c r="CT20" s="253">
        <f t="shared" si="29"/>
        <v>1</v>
      </c>
      <c r="CU20" s="253">
        <f t="shared" si="30"/>
        <v>0</v>
      </c>
      <c r="CV20" s="253">
        <f t="shared" si="31"/>
        <v>0</v>
      </c>
      <c r="CW20" s="253">
        <f t="shared" si="32"/>
        <v>0</v>
      </c>
      <c r="CX20" s="253">
        <f t="shared" si="33"/>
        <v>1</v>
      </c>
      <c r="CY20" s="253">
        <f t="shared" si="34"/>
        <v>0</v>
      </c>
      <c r="CZ20" s="253">
        <f t="shared" si="35"/>
        <v>0</v>
      </c>
      <c r="DA20" s="253">
        <f t="shared" si="36"/>
        <v>0</v>
      </c>
      <c r="DB20" s="253">
        <f t="shared" si="37"/>
        <v>0</v>
      </c>
      <c r="DC20" s="253">
        <f t="shared" si="38"/>
        <v>0</v>
      </c>
      <c r="DD20" s="255">
        <v>3</v>
      </c>
      <c r="DE20" s="253">
        <f t="shared" si="39"/>
        <v>0</v>
      </c>
      <c r="DF20" s="253">
        <f t="shared" si="40"/>
        <v>0</v>
      </c>
      <c r="DG20" s="253">
        <f t="shared" si="41"/>
        <v>0</v>
      </c>
      <c r="DH20" s="253">
        <f t="shared" si="42"/>
        <v>0</v>
      </c>
      <c r="DI20" s="253">
        <f t="shared" si="43"/>
        <v>0</v>
      </c>
      <c r="DJ20" s="253">
        <f t="shared" si="44"/>
        <v>0</v>
      </c>
      <c r="DK20" s="253">
        <f t="shared" si="45"/>
        <v>0</v>
      </c>
      <c r="DL20" s="253">
        <f t="shared" si="46"/>
        <v>0</v>
      </c>
      <c r="DM20" s="253">
        <f t="shared" si="47"/>
        <v>0</v>
      </c>
      <c r="DN20" s="253">
        <f t="shared" si="48"/>
        <v>0</v>
      </c>
      <c r="DO20" s="253">
        <f t="shared" si="49"/>
        <v>0</v>
      </c>
      <c r="DP20" s="253">
        <f t="shared" si="50"/>
        <v>0</v>
      </c>
      <c r="DQ20" s="253">
        <f t="shared" si="51"/>
        <v>0</v>
      </c>
      <c r="DR20" s="253">
        <f t="shared" si="52"/>
        <v>0</v>
      </c>
      <c r="DS20" s="253">
        <f t="shared" si="53"/>
        <v>0</v>
      </c>
      <c r="DT20" s="253">
        <f t="shared" si="54"/>
        <v>0</v>
      </c>
      <c r="DU20" s="253">
        <f t="shared" si="55"/>
        <v>0</v>
      </c>
      <c r="DV20" s="253">
        <f t="shared" si="56"/>
        <v>0</v>
      </c>
      <c r="DW20" s="253">
        <f t="shared" si="57"/>
        <v>0</v>
      </c>
      <c r="DY20" s="534">
        <f>LARGE(BY4:BY41,9)</f>
        <v>94</v>
      </c>
      <c r="DZ20" s="534"/>
      <c r="EA20" s="538">
        <f>IF(DZ20&gt;0,0,DY20)</f>
        <v>94</v>
      </c>
      <c r="EB20" s="534">
        <f>IF(EA20=EA22,EB22+1,1)</f>
        <v>1</v>
      </c>
      <c r="EC20" s="534">
        <f>RANK(DY20,$DY$4:$DY$41)</f>
        <v>8</v>
      </c>
      <c r="ED20" s="537">
        <v>9</v>
      </c>
      <c r="EE20" s="537">
        <f>IF(EB20=1,ED20,CONCATENATE(ED20,"-",ED20+EB20-1))</f>
        <v>9</v>
      </c>
      <c r="EF20" s="534">
        <f ca="1">INDIRECT(EI18)</f>
        <v>94</v>
      </c>
      <c r="EG20" s="538" t="str">
        <f ca="1">INDIRECT(EK18)</f>
        <v>8-9</v>
      </c>
      <c r="EH20" s="534">
        <f ca="1">INDIRECT(EJ18)*2+EH18</f>
        <v>22</v>
      </c>
      <c r="EI20" s="534" t="str">
        <f>ADDRESS(EH20,$EG$3)</f>
        <v>$EA$22</v>
      </c>
      <c r="EJ20" s="534" t="str">
        <f>ADDRESS(EH20,$EG$3+1)</f>
        <v>$EB$22</v>
      </c>
      <c r="EK20" s="534" t="str">
        <f>ADDRESS(EH20,$EG$3+4)</f>
        <v>$EE$22</v>
      </c>
      <c r="EM20" s="617">
        <f>IF(BW20=$EF$20,$EG$20,IF(BW20=$EF$22,$EG$22,IF(BW20=$EF$24,$EG$24,IF(BW20=$EF$26,$EG$26,IF(BW20=$EF$28,$EG$28,IF(BW20=$EF$30,$EG$30,IF(BW20=$EF$32,$EG$32,IF(BW20=$EF$34,$EG$34,$EE$40))))))))</f>
        <v>19</v>
      </c>
      <c r="EN20" s="617">
        <f>IF(BW20=$EF$4,$EG$4,IF(BW20=$EF$6,$EG$6,IF(BW20=$EF$8,$EG$8,IF(BW20=$EF$10,$EG$10,IF(BW20=$EF$12,$EG$12,IF(BW20=$EF$14,$EG$14,IF(BW20=$EF$16,$EG$16,IF(BW20=$EF$18,$EG$18,EM20))))))))</f>
        <v>19</v>
      </c>
      <c r="EP20" s="270" t="s">
        <v>20</v>
      </c>
      <c r="EQ20" s="255">
        <v>14</v>
      </c>
      <c r="ER20" s="255">
        <v>10</v>
      </c>
      <c r="ES20" s="255">
        <v>1</v>
      </c>
      <c r="ET20" s="255">
        <v>3</v>
      </c>
      <c r="EU20" s="255">
        <v>31</v>
      </c>
      <c r="EV20" s="255"/>
      <c r="FU20" s="619"/>
      <c r="FV20" s="623"/>
    </row>
    <row r="21" spans="1:178" s="253" customFormat="1" ht="13.5" thickBot="1">
      <c r="A21" s="566"/>
      <c r="B21" s="590"/>
      <c r="C21" s="258">
        <v>1</v>
      </c>
      <c r="D21" s="261">
        <v>5</v>
      </c>
      <c r="E21" s="292">
        <f t="shared" si="0"/>
        <v>0</v>
      </c>
      <c r="F21" s="258">
        <v>2</v>
      </c>
      <c r="G21" s="259">
        <v>5</v>
      </c>
      <c r="H21" s="260">
        <f t="shared" si="1"/>
        <v>0</v>
      </c>
      <c r="I21" s="258">
        <v>1</v>
      </c>
      <c r="J21" s="261">
        <v>4</v>
      </c>
      <c r="K21" s="260">
        <f t="shared" si="2"/>
        <v>0</v>
      </c>
      <c r="L21" s="258">
        <v>1</v>
      </c>
      <c r="M21" s="259">
        <v>9</v>
      </c>
      <c r="N21" s="260">
        <f t="shared" si="3"/>
        <v>0</v>
      </c>
      <c r="O21" s="258">
        <v>4</v>
      </c>
      <c r="P21" s="261">
        <v>11</v>
      </c>
      <c r="Q21" s="260">
        <f t="shared" si="58"/>
        <v>0</v>
      </c>
      <c r="R21" s="258">
        <v>5</v>
      </c>
      <c r="S21" s="259">
        <v>10</v>
      </c>
      <c r="T21" s="260">
        <f t="shared" si="60"/>
        <v>0</v>
      </c>
      <c r="U21" s="258">
        <v>6</v>
      </c>
      <c r="V21" s="261">
        <v>8</v>
      </c>
      <c r="W21" s="260">
        <f t="shared" si="4"/>
        <v>0</v>
      </c>
      <c r="X21" s="386">
        <v>5</v>
      </c>
      <c r="Y21" s="387">
        <v>1</v>
      </c>
      <c r="Z21" s="295">
        <f t="shared" si="5"/>
        <v>3</v>
      </c>
      <c r="AA21" s="280"/>
      <c r="AB21" s="281"/>
      <c r="AC21" s="295">
        <f t="shared" si="59"/>
        <v>0</v>
      </c>
      <c r="AD21" s="412">
        <v>0</v>
      </c>
      <c r="AE21" s="413">
        <v>5</v>
      </c>
      <c r="AF21" s="260">
        <f t="shared" si="6"/>
        <v>0</v>
      </c>
      <c r="AG21" s="405">
        <v>3</v>
      </c>
      <c r="AH21" s="406">
        <v>3</v>
      </c>
      <c r="AI21" s="260">
        <f t="shared" si="7"/>
        <v>1</v>
      </c>
      <c r="AJ21" s="258">
        <v>3</v>
      </c>
      <c r="AK21" s="259">
        <v>7</v>
      </c>
      <c r="AL21" s="245">
        <f t="shared" si="8"/>
        <v>0</v>
      </c>
      <c r="AM21" s="258">
        <v>3</v>
      </c>
      <c r="AN21" s="259">
        <v>17</v>
      </c>
      <c r="AO21" s="245">
        <f t="shared" si="9"/>
        <v>0</v>
      </c>
      <c r="AP21" s="258">
        <v>3</v>
      </c>
      <c r="AQ21" s="259">
        <v>5</v>
      </c>
      <c r="AR21" s="245">
        <f t="shared" si="10"/>
        <v>0</v>
      </c>
      <c r="AS21" s="303"/>
      <c r="AT21" s="269"/>
      <c r="AU21" s="245">
        <f t="shared" si="11"/>
        <v>0</v>
      </c>
      <c r="AV21" s="303"/>
      <c r="AW21" s="269"/>
      <c r="AX21" s="245">
        <f t="shared" si="12"/>
        <v>0</v>
      </c>
      <c r="AY21" s="303"/>
      <c r="AZ21" s="269"/>
      <c r="BA21" s="245">
        <f t="shared" si="13"/>
        <v>0</v>
      </c>
      <c r="BB21" s="303"/>
      <c r="BC21" s="269"/>
      <c r="BD21" s="245">
        <f t="shared" si="14"/>
        <v>0</v>
      </c>
      <c r="BE21" s="303"/>
      <c r="BF21" s="269"/>
      <c r="BG21" s="245">
        <f t="shared" si="15"/>
        <v>0</v>
      </c>
      <c r="BH21" s="303"/>
      <c r="BI21" s="269"/>
      <c r="BJ21" s="307">
        <f t="shared" si="16"/>
        <v>0</v>
      </c>
      <c r="BK21" s="295"/>
      <c r="BL21" s="296"/>
      <c r="BM21" s="307">
        <f t="shared" si="17"/>
        <v>0</v>
      </c>
      <c r="BN21" s="307"/>
      <c r="BO21" s="308"/>
      <c r="BP21" s="307">
        <f t="shared" si="18"/>
        <v>0</v>
      </c>
      <c r="BQ21" s="307"/>
      <c r="BR21" s="308"/>
      <c r="BS21" s="307">
        <f t="shared" si="19"/>
        <v>0</v>
      </c>
      <c r="BT21" s="303"/>
      <c r="BU21" s="269"/>
      <c r="BV21" s="265">
        <f t="shared" si="61"/>
        <v>0</v>
      </c>
      <c r="BW21" s="586"/>
      <c r="BX21" s="573"/>
      <c r="BY21" s="588"/>
      <c r="BZ21" s="544"/>
      <c r="CA21" s="593"/>
      <c r="CB21" s="595"/>
      <c r="CC21" s="597"/>
      <c r="CD21" s="602"/>
      <c r="CE21" s="540"/>
      <c r="CK21" s="253">
        <f t="shared" si="20"/>
        <v>0</v>
      </c>
      <c r="CL21" s="253">
        <f t="shared" si="21"/>
        <v>0</v>
      </c>
      <c r="CM21" s="253">
        <f t="shared" si="22"/>
        <v>0</v>
      </c>
      <c r="CN21" s="253">
        <f t="shared" si="23"/>
        <v>0</v>
      </c>
      <c r="CO21" s="253">
        <f t="shared" si="24"/>
        <v>0</v>
      </c>
      <c r="CP21" s="253">
        <f t="shared" si="25"/>
        <v>0</v>
      </c>
      <c r="CQ21" s="253">
        <f t="shared" si="26"/>
        <v>0</v>
      </c>
      <c r="CR21" s="253">
        <f t="shared" si="27"/>
        <v>1</v>
      </c>
      <c r="CS21" s="253">
        <f t="shared" si="28"/>
        <v>0</v>
      </c>
      <c r="CT21" s="253">
        <f t="shared" si="29"/>
        <v>0</v>
      </c>
      <c r="CU21" s="253">
        <f t="shared" si="30"/>
        <v>0</v>
      </c>
      <c r="CV21" s="253">
        <f t="shared" si="31"/>
        <v>0</v>
      </c>
      <c r="CW21" s="253">
        <f t="shared" si="32"/>
        <v>0</v>
      </c>
      <c r="CX21" s="253">
        <f t="shared" si="33"/>
        <v>0</v>
      </c>
      <c r="CY21" s="253">
        <f t="shared" si="34"/>
        <v>0</v>
      </c>
      <c r="CZ21" s="253">
        <f t="shared" si="35"/>
        <v>0</v>
      </c>
      <c r="DA21" s="253">
        <f t="shared" si="36"/>
        <v>0</v>
      </c>
      <c r="DB21" s="253">
        <f t="shared" si="37"/>
        <v>0</v>
      </c>
      <c r="DC21" s="253">
        <f t="shared" si="38"/>
        <v>0</v>
      </c>
      <c r="DD21" s="255">
        <v>4</v>
      </c>
      <c r="DE21" s="253">
        <f t="shared" si="39"/>
        <v>0</v>
      </c>
      <c r="DF21" s="253">
        <f t="shared" si="40"/>
        <v>0</v>
      </c>
      <c r="DG21" s="253">
        <f t="shared" si="41"/>
        <v>0</v>
      </c>
      <c r="DH21" s="253">
        <f t="shared" si="42"/>
        <v>0</v>
      </c>
      <c r="DI21" s="253">
        <f t="shared" si="43"/>
        <v>0</v>
      </c>
      <c r="DJ21" s="253">
        <f t="shared" si="44"/>
        <v>0</v>
      </c>
      <c r="DK21" s="253">
        <f t="shared" si="45"/>
        <v>0</v>
      </c>
      <c r="DL21" s="253">
        <f t="shared" si="46"/>
        <v>0</v>
      </c>
      <c r="DM21" s="253">
        <f t="shared" si="47"/>
        <v>0</v>
      </c>
      <c r="DN21" s="253">
        <f t="shared" si="48"/>
        <v>0</v>
      </c>
      <c r="DO21" s="253">
        <f t="shared" si="49"/>
        <v>1</v>
      </c>
      <c r="DP21" s="253">
        <f t="shared" si="50"/>
        <v>0</v>
      </c>
      <c r="DQ21" s="253">
        <f t="shared" si="51"/>
        <v>0</v>
      </c>
      <c r="DR21" s="253">
        <f t="shared" si="52"/>
        <v>0</v>
      </c>
      <c r="DS21" s="253">
        <f t="shared" si="53"/>
        <v>0</v>
      </c>
      <c r="DT21" s="253">
        <f t="shared" si="54"/>
        <v>0</v>
      </c>
      <c r="DU21" s="253">
        <f t="shared" si="55"/>
        <v>0</v>
      </c>
      <c r="DV21" s="253">
        <f t="shared" si="56"/>
        <v>0</v>
      </c>
      <c r="DW21" s="253">
        <f t="shared" si="57"/>
        <v>0</v>
      </c>
      <c r="DY21" s="534"/>
      <c r="DZ21" s="534"/>
      <c r="EA21" s="538"/>
      <c r="EB21" s="534"/>
      <c r="EC21" s="534"/>
      <c r="ED21" s="537"/>
      <c r="EE21" s="537"/>
      <c r="EF21" s="534"/>
      <c r="EG21" s="538"/>
      <c r="EH21" s="534"/>
      <c r="EI21" s="534"/>
      <c r="EJ21" s="534"/>
      <c r="EK21" s="534"/>
      <c r="EM21" s="617"/>
      <c r="EN21" s="617"/>
      <c r="EP21" s="270" t="s">
        <v>28</v>
      </c>
      <c r="EQ21" s="255">
        <v>12</v>
      </c>
      <c r="ER21" s="255">
        <v>8</v>
      </c>
      <c r="ES21" s="255">
        <v>0</v>
      </c>
      <c r="ET21" s="255">
        <v>4</v>
      </c>
      <c r="EU21" s="255">
        <v>24</v>
      </c>
      <c r="FU21" s="620"/>
      <c r="FV21" s="624"/>
    </row>
    <row r="22" spans="1:178" s="253" customFormat="1" ht="13.5" thickBot="1">
      <c r="A22" s="559">
        <v>10</v>
      </c>
      <c r="B22" s="589" t="s">
        <v>70</v>
      </c>
      <c r="C22" s="241">
        <v>0</v>
      </c>
      <c r="D22" s="242">
        <v>7</v>
      </c>
      <c r="E22" s="286">
        <f t="shared" si="0"/>
        <v>0</v>
      </c>
      <c r="F22" s="241">
        <v>1</v>
      </c>
      <c r="G22" s="242">
        <v>3</v>
      </c>
      <c r="H22" s="243">
        <f t="shared" si="1"/>
        <v>0</v>
      </c>
      <c r="I22" s="241">
        <v>2</v>
      </c>
      <c r="J22" s="242">
        <v>5</v>
      </c>
      <c r="K22" s="243">
        <f t="shared" si="2"/>
        <v>0</v>
      </c>
      <c r="L22" s="241">
        <v>2</v>
      </c>
      <c r="M22" s="242">
        <v>3</v>
      </c>
      <c r="N22" s="243">
        <f t="shared" si="3"/>
        <v>0</v>
      </c>
      <c r="O22" s="241">
        <v>1</v>
      </c>
      <c r="P22" s="242">
        <v>4</v>
      </c>
      <c r="Q22" s="243">
        <f t="shared" si="58"/>
        <v>0</v>
      </c>
      <c r="R22" s="241">
        <v>1</v>
      </c>
      <c r="S22" s="242">
        <v>6</v>
      </c>
      <c r="T22" s="243">
        <f t="shared" si="60"/>
        <v>0</v>
      </c>
      <c r="U22" s="241">
        <v>4</v>
      </c>
      <c r="V22" s="242">
        <v>9</v>
      </c>
      <c r="W22" s="243">
        <f t="shared" si="4"/>
        <v>0</v>
      </c>
      <c r="X22" s="241">
        <v>3</v>
      </c>
      <c r="Y22" s="242">
        <v>5</v>
      </c>
      <c r="Z22" s="243">
        <f t="shared" si="5"/>
        <v>0</v>
      </c>
      <c r="AA22" s="241">
        <v>3</v>
      </c>
      <c r="AB22" s="242">
        <v>7</v>
      </c>
      <c r="AC22" s="265">
        <f t="shared" si="59"/>
        <v>0</v>
      </c>
      <c r="AD22" s="256"/>
      <c r="AE22" s="257"/>
      <c r="AF22" s="245">
        <f t="shared" si="6"/>
        <v>0</v>
      </c>
      <c r="AG22" s="241">
        <v>2</v>
      </c>
      <c r="AH22" s="242">
        <v>6</v>
      </c>
      <c r="AI22" s="243">
        <f t="shared" si="7"/>
        <v>0</v>
      </c>
      <c r="AJ22" s="241">
        <v>2</v>
      </c>
      <c r="AK22" s="242">
        <v>6</v>
      </c>
      <c r="AL22" s="245">
        <f t="shared" si="8"/>
        <v>0</v>
      </c>
      <c r="AM22" s="377">
        <v>3</v>
      </c>
      <c r="AN22" s="379">
        <v>3</v>
      </c>
      <c r="AO22" s="245">
        <f t="shared" si="9"/>
        <v>1</v>
      </c>
      <c r="AP22" s="241">
        <v>2</v>
      </c>
      <c r="AQ22" s="242">
        <v>4</v>
      </c>
      <c r="AR22" s="245">
        <f t="shared" si="10"/>
        <v>0</v>
      </c>
      <c r="AS22" s="241"/>
      <c r="AT22" s="242"/>
      <c r="AU22" s="245">
        <f t="shared" si="11"/>
        <v>0</v>
      </c>
      <c r="AV22" s="241"/>
      <c r="AW22" s="242"/>
      <c r="AX22" s="245">
        <f t="shared" si="12"/>
        <v>0</v>
      </c>
      <c r="AY22" s="241"/>
      <c r="AZ22" s="242"/>
      <c r="BA22" s="245">
        <f t="shared" si="13"/>
        <v>0</v>
      </c>
      <c r="BB22" s="241"/>
      <c r="BC22" s="242"/>
      <c r="BD22" s="245">
        <f t="shared" si="14"/>
        <v>0</v>
      </c>
      <c r="BE22" s="241"/>
      <c r="BF22" s="242"/>
      <c r="BG22" s="245">
        <f t="shared" si="15"/>
        <v>0</v>
      </c>
      <c r="BH22" s="241"/>
      <c r="BI22" s="242"/>
      <c r="BJ22" s="265">
        <f t="shared" si="16"/>
        <v>0</v>
      </c>
      <c r="BK22" s="241"/>
      <c r="BL22" s="242"/>
      <c r="BM22" s="265">
        <f t="shared" si="17"/>
        <v>0</v>
      </c>
      <c r="BN22" s="265"/>
      <c r="BO22" s="267"/>
      <c r="BP22" s="265">
        <f t="shared" si="18"/>
        <v>0</v>
      </c>
      <c r="BQ22" s="265"/>
      <c r="BR22" s="267"/>
      <c r="BS22" s="265">
        <f t="shared" si="19"/>
        <v>0</v>
      </c>
      <c r="BT22" s="241"/>
      <c r="BU22" s="242"/>
      <c r="BV22" s="265">
        <f t="shared" si="61"/>
        <v>0</v>
      </c>
      <c r="BW22" s="585">
        <f>AR23+AR22+AO22+AO23+AL23+AL22+AI22+AI23+AF23+AF22+AC22+AC23+Z23+Z22+W22+W23+T23+T22+Q22+Q23+N23+N22+K22+K23+H23+H22+E22+E23</f>
        <v>10</v>
      </c>
      <c r="BX22" s="572">
        <f>AP23+AP22+AM22+AM23+AJ23+AJ22+AG22+AG23+AD23+AD22+AA22+AA23+X23+X22+U22+U23+R23+R22+O22+O23+L23+L22+I22+I23+F23+F22+C22+C23</f>
        <v>61</v>
      </c>
      <c r="BY22" s="587">
        <f>AQ23+AQ22+AN22+AN23+AK23+AK22+AH22+AH23+AE23+AE22+AB22+AB23+Y23+Y22+V22+V23+S23+S22+P22+P23+M23+M22+J22+J23+G23+G22+D22+D23</f>
        <v>139</v>
      </c>
      <c r="BZ22" s="543">
        <f>26-(COUNTBLANK(C22:AQ23)-4)/2</f>
        <v>26</v>
      </c>
      <c r="CA22" s="592">
        <f>SUM(CK22:DC23)</f>
        <v>3</v>
      </c>
      <c r="CB22" s="594">
        <f>SUM(DE22:DW23)</f>
        <v>1</v>
      </c>
      <c r="CC22" s="596">
        <f>BZ22-CA22-CB22</f>
        <v>22</v>
      </c>
      <c r="CD22" s="601" t="str">
        <f>B22</f>
        <v>ТПЗ-Юником</v>
      </c>
      <c r="CE22" s="540"/>
      <c r="CK22" s="253">
        <f t="shared" si="20"/>
        <v>0</v>
      </c>
      <c r="CL22" s="253">
        <f t="shared" si="21"/>
        <v>0</v>
      </c>
      <c r="CM22" s="253">
        <f t="shared" si="22"/>
        <v>0</v>
      </c>
      <c r="CN22" s="253">
        <f t="shared" si="23"/>
        <v>0</v>
      </c>
      <c r="CO22" s="253">
        <f t="shared" si="24"/>
        <v>0</v>
      </c>
      <c r="CP22" s="253">
        <f t="shared" si="25"/>
        <v>0</v>
      </c>
      <c r="CQ22" s="253">
        <f t="shared" si="26"/>
        <v>0</v>
      </c>
      <c r="CR22" s="253">
        <f t="shared" si="27"/>
        <v>0</v>
      </c>
      <c r="CS22" s="253">
        <f t="shared" si="28"/>
        <v>0</v>
      </c>
      <c r="CT22" s="253">
        <f t="shared" si="29"/>
        <v>0</v>
      </c>
      <c r="CU22" s="253">
        <f t="shared" si="30"/>
        <v>0</v>
      </c>
      <c r="CV22" s="253">
        <f t="shared" si="31"/>
        <v>0</v>
      </c>
      <c r="CW22" s="253">
        <f t="shared" si="32"/>
        <v>0</v>
      </c>
      <c r="CX22" s="253">
        <f t="shared" si="33"/>
        <v>0</v>
      </c>
      <c r="CY22" s="253">
        <f t="shared" si="34"/>
        <v>0</v>
      </c>
      <c r="CZ22" s="253">
        <f t="shared" si="35"/>
        <v>0</v>
      </c>
      <c r="DA22" s="253">
        <f t="shared" si="36"/>
        <v>0</v>
      </c>
      <c r="DB22" s="253">
        <f t="shared" si="37"/>
        <v>0</v>
      </c>
      <c r="DC22" s="253">
        <f t="shared" si="38"/>
        <v>0</v>
      </c>
      <c r="DD22" s="255">
        <v>5</v>
      </c>
      <c r="DE22" s="253">
        <f t="shared" si="39"/>
        <v>0</v>
      </c>
      <c r="DF22" s="253">
        <f t="shared" si="40"/>
        <v>0</v>
      </c>
      <c r="DG22" s="253">
        <f t="shared" si="41"/>
        <v>0</v>
      </c>
      <c r="DH22" s="253">
        <f t="shared" si="42"/>
        <v>0</v>
      </c>
      <c r="DI22" s="253">
        <f t="shared" si="43"/>
        <v>0</v>
      </c>
      <c r="DJ22" s="253">
        <f t="shared" si="44"/>
        <v>0</v>
      </c>
      <c r="DK22" s="253">
        <f t="shared" si="45"/>
        <v>0</v>
      </c>
      <c r="DL22" s="253">
        <f t="shared" si="46"/>
        <v>0</v>
      </c>
      <c r="DM22" s="253">
        <f t="shared" si="47"/>
        <v>0</v>
      </c>
      <c r="DN22" s="253">
        <f t="shared" si="48"/>
        <v>0</v>
      </c>
      <c r="DO22" s="253">
        <f t="shared" si="49"/>
        <v>0</v>
      </c>
      <c r="DP22" s="253">
        <f t="shared" si="50"/>
        <v>0</v>
      </c>
      <c r="DQ22" s="253">
        <f t="shared" si="51"/>
        <v>1</v>
      </c>
      <c r="DR22" s="253">
        <f t="shared" si="52"/>
        <v>0</v>
      </c>
      <c r="DS22" s="253">
        <f t="shared" si="53"/>
        <v>0</v>
      </c>
      <c r="DT22" s="253">
        <f t="shared" si="54"/>
        <v>0</v>
      </c>
      <c r="DU22" s="253">
        <f t="shared" si="55"/>
        <v>0</v>
      </c>
      <c r="DV22" s="253">
        <f t="shared" si="56"/>
        <v>0</v>
      </c>
      <c r="DW22" s="253">
        <f t="shared" si="57"/>
        <v>0</v>
      </c>
      <c r="DY22" s="534">
        <f>LARGE(BY4:BY41,10)</f>
        <v>89</v>
      </c>
      <c r="DZ22" s="534"/>
      <c r="EA22" s="538">
        <f>IF(DZ22&gt;0,0,DY22)</f>
        <v>89</v>
      </c>
      <c r="EB22" s="534">
        <f>IF(EA22=EA24,EB24+1,1)</f>
        <v>1</v>
      </c>
      <c r="EC22" s="534">
        <f>RANK(DY22,$DY$4:$DY$41)</f>
        <v>10</v>
      </c>
      <c r="ED22" s="537">
        <v>10</v>
      </c>
      <c r="EE22" s="537">
        <f>IF(EB22=1,ED22,CONCATENATE(ED22,"-",ED22+EB22-1))</f>
        <v>10</v>
      </c>
      <c r="EF22" s="534">
        <f ca="1">INDIRECT(EI20)</f>
        <v>89</v>
      </c>
      <c r="EG22" s="538">
        <f ca="1">INDIRECT(EK20)</f>
        <v>10</v>
      </c>
      <c r="EH22" s="534">
        <f ca="1">INDIRECT(EJ20)*2+EH20</f>
        <v>24</v>
      </c>
      <c r="EI22" s="534" t="str">
        <f>ADDRESS(EH22,$EG$3)</f>
        <v>$EA$24</v>
      </c>
      <c r="EJ22" s="534" t="str">
        <f>ADDRESS(EH22,$EG$3+1)</f>
        <v>$EB$24</v>
      </c>
      <c r="EK22" s="534" t="str">
        <f>ADDRESS(EH22,$EG$3+4)</f>
        <v>$EE$24</v>
      </c>
      <c r="EM22" s="617">
        <f>IF(BW22=$EF$20,$EG$20,IF(BW22=$EF$22,$EG$22,IF(BW22=$EF$24,$EG$24,IF(BW22=$EF$26,$EG$26,IF(BW22=$EF$28,$EG$28,IF(BW22=$EF$30,$EG$30,IF(BW22=$EF$32,$EG$32,IF(BW22=$EF$34,$EG$34,$EE$40))))))))</f>
        <v>19</v>
      </c>
      <c r="EN22" s="617">
        <f>IF(BW22=$EF$4,$EG$4,IF(BW22=$EF$6,$EG$6,IF(BW22=$EF$8,$EG$8,IF(BW22=$EF$10,$EG$10,IF(BW22=$EF$12,$EG$12,IF(BW22=$EF$14,$EG$14,IF(BW22=$EF$16,$EG$16,IF(BW22=$EF$18,$EG$18,EM22))))))))</f>
        <v>19</v>
      </c>
      <c r="EP22" s="270" t="s">
        <v>24</v>
      </c>
      <c r="EQ22" s="255">
        <v>11</v>
      </c>
      <c r="ER22" s="255">
        <v>7</v>
      </c>
      <c r="ES22" s="255">
        <v>1</v>
      </c>
      <c r="ET22" s="255">
        <v>3</v>
      </c>
      <c r="EU22" s="255">
        <v>22</v>
      </c>
      <c r="FU22" s="619"/>
      <c r="FV22" s="623"/>
    </row>
    <row r="23" spans="1:178" s="253" customFormat="1" ht="13.5" thickBot="1">
      <c r="A23" s="560"/>
      <c r="B23" s="590"/>
      <c r="C23" s="258">
        <v>3</v>
      </c>
      <c r="D23" s="259">
        <v>5</v>
      </c>
      <c r="E23" s="292">
        <f t="shared" si="0"/>
        <v>0</v>
      </c>
      <c r="F23" s="386">
        <v>4</v>
      </c>
      <c r="G23" s="387">
        <v>2</v>
      </c>
      <c r="H23" s="260">
        <f t="shared" si="1"/>
        <v>3</v>
      </c>
      <c r="I23" s="258">
        <v>4</v>
      </c>
      <c r="J23" s="259">
        <v>10</v>
      </c>
      <c r="K23" s="260">
        <f t="shared" si="2"/>
        <v>0</v>
      </c>
      <c r="L23" s="258">
        <v>1</v>
      </c>
      <c r="M23" s="259">
        <v>3</v>
      </c>
      <c r="N23" s="260">
        <f t="shared" si="3"/>
        <v>0</v>
      </c>
      <c r="O23" s="258">
        <v>5</v>
      </c>
      <c r="P23" s="259">
        <v>8</v>
      </c>
      <c r="Q23" s="260">
        <f t="shared" si="58"/>
        <v>0</v>
      </c>
      <c r="R23" s="258">
        <v>6</v>
      </c>
      <c r="S23" s="259">
        <v>13</v>
      </c>
      <c r="T23" s="260">
        <f t="shared" si="60"/>
        <v>0</v>
      </c>
      <c r="U23" s="258">
        <v>2</v>
      </c>
      <c r="V23" s="259">
        <v>7</v>
      </c>
      <c r="W23" s="260">
        <f t="shared" si="4"/>
        <v>0</v>
      </c>
      <c r="X23" s="258">
        <v>1</v>
      </c>
      <c r="Y23" s="259">
        <v>5</v>
      </c>
      <c r="Z23" s="260">
        <f t="shared" si="5"/>
        <v>0</v>
      </c>
      <c r="AA23" s="410">
        <v>5</v>
      </c>
      <c r="AB23" s="411">
        <v>0</v>
      </c>
      <c r="AC23" s="265">
        <f t="shared" si="59"/>
        <v>3</v>
      </c>
      <c r="AD23" s="256"/>
      <c r="AE23" s="257"/>
      <c r="AF23" s="245">
        <f t="shared" si="6"/>
        <v>0</v>
      </c>
      <c r="AG23" s="258">
        <v>0</v>
      </c>
      <c r="AH23" s="259">
        <v>6</v>
      </c>
      <c r="AI23" s="260">
        <f t="shared" si="7"/>
        <v>0</v>
      </c>
      <c r="AJ23" s="258">
        <v>1</v>
      </c>
      <c r="AK23" s="259">
        <v>3</v>
      </c>
      <c r="AL23" s="245">
        <f t="shared" si="8"/>
        <v>0</v>
      </c>
      <c r="AM23" s="386">
        <v>3</v>
      </c>
      <c r="AN23" s="387">
        <v>2</v>
      </c>
      <c r="AO23" s="245">
        <f t="shared" si="9"/>
        <v>3</v>
      </c>
      <c r="AP23" s="258">
        <v>0</v>
      </c>
      <c r="AQ23" s="259">
        <v>7</v>
      </c>
      <c r="AR23" s="245">
        <f t="shared" si="10"/>
        <v>0</v>
      </c>
      <c r="AS23" s="285"/>
      <c r="AT23" s="284"/>
      <c r="AU23" s="245">
        <f t="shared" si="11"/>
        <v>0</v>
      </c>
      <c r="AV23" s="285"/>
      <c r="AW23" s="284"/>
      <c r="AX23" s="245">
        <f t="shared" si="12"/>
        <v>0</v>
      </c>
      <c r="AY23" s="285"/>
      <c r="AZ23" s="284"/>
      <c r="BA23" s="245">
        <f t="shared" si="13"/>
        <v>0</v>
      </c>
      <c r="BB23" s="285"/>
      <c r="BC23" s="284"/>
      <c r="BD23" s="245">
        <f t="shared" si="14"/>
        <v>0</v>
      </c>
      <c r="BE23" s="285"/>
      <c r="BF23" s="284"/>
      <c r="BG23" s="245">
        <f t="shared" si="15"/>
        <v>0</v>
      </c>
      <c r="BH23" s="285"/>
      <c r="BI23" s="284"/>
      <c r="BJ23" s="307">
        <f t="shared" si="16"/>
        <v>0</v>
      </c>
      <c r="BK23" s="258"/>
      <c r="BL23" s="259"/>
      <c r="BM23" s="307">
        <f t="shared" si="17"/>
        <v>0</v>
      </c>
      <c r="BN23" s="307"/>
      <c r="BO23" s="308"/>
      <c r="BP23" s="307">
        <f t="shared" si="18"/>
        <v>0</v>
      </c>
      <c r="BQ23" s="307"/>
      <c r="BR23" s="308"/>
      <c r="BS23" s="307">
        <f t="shared" si="19"/>
        <v>0</v>
      </c>
      <c r="BT23" s="285"/>
      <c r="BU23" s="284"/>
      <c r="BV23" s="265">
        <f t="shared" si="61"/>
        <v>0</v>
      </c>
      <c r="BW23" s="586"/>
      <c r="BX23" s="573"/>
      <c r="BY23" s="588"/>
      <c r="BZ23" s="544"/>
      <c r="CA23" s="598"/>
      <c r="CB23" s="599"/>
      <c r="CC23" s="600"/>
      <c r="CD23" s="602"/>
      <c r="CE23" s="540"/>
      <c r="CK23" s="253">
        <f t="shared" si="20"/>
        <v>0</v>
      </c>
      <c r="CL23" s="253">
        <f t="shared" si="21"/>
        <v>1</v>
      </c>
      <c r="CM23" s="253">
        <f t="shared" si="22"/>
        <v>0</v>
      </c>
      <c r="CN23" s="253">
        <f t="shared" si="23"/>
        <v>0</v>
      </c>
      <c r="CO23" s="253">
        <f t="shared" si="24"/>
        <v>0</v>
      </c>
      <c r="CP23" s="253">
        <f t="shared" si="25"/>
        <v>0</v>
      </c>
      <c r="CQ23" s="253">
        <f t="shared" si="26"/>
        <v>0</v>
      </c>
      <c r="CR23" s="253">
        <f t="shared" si="27"/>
        <v>0</v>
      </c>
      <c r="CS23" s="253">
        <f t="shared" si="28"/>
        <v>1</v>
      </c>
      <c r="CT23" s="253">
        <f t="shared" si="29"/>
        <v>0</v>
      </c>
      <c r="CU23" s="253">
        <f t="shared" si="30"/>
        <v>0</v>
      </c>
      <c r="CV23" s="253">
        <f t="shared" si="31"/>
        <v>0</v>
      </c>
      <c r="CW23" s="253">
        <f t="shared" si="32"/>
        <v>1</v>
      </c>
      <c r="CX23" s="253">
        <f t="shared" si="33"/>
        <v>0</v>
      </c>
      <c r="CY23" s="253">
        <f t="shared" si="34"/>
        <v>0</v>
      </c>
      <c r="CZ23" s="253">
        <f t="shared" si="35"/>
        <v>0</v>
      </c>
      <c r="DA23" s="253">
        <f t="shared" si="36"/>
        <v>0</v>
      </c>
      <c r="DB23" s="253">
        <f t="shared" si="37"/>
        <v>0</v>
      </c>
      <c r="DC23" s="253">
        <f t="shared" si="38"/>
        <v>0</v>
      </c>
      <c r="DD23" s="255">
        <v>6</v>
      </c>
      <c r="DE23" s="253">
        <f t="shared" si="39"/>
        <v>0</v>
      </c>
      <c r="DF23" s="253">
        <f t="shared" si="40"/>
        <v>0</v>
      </c>
      <c r="DG23" s="253">
        <f t="shared" si="41"/>
        <v>0</v>
      </c>
      <c r="DH23" s="253">
        <f t="shared" si="42"/>
        <v>0</v>
      </c>
      <c r="DI23" s="253">
        <f t="shared" si="43"/>
        <v>0</v>
      </c>
      <c r="DJ23" s="253">
        <f t="shared" si="44"/>
        <v>0</v>
      </c>
      <c r="DK23" s="253">
        <f t="shared" si="45"/>
        <v>0</v>
      </c>
      <c r="DL23" s="253">
        <f t="shared" si="46"/>
        <v>0</v>
      </c>
      <c r="DM23" s="253">
        <f t="shared" si="47"/>
        <v>0</v>
      </c>
      <c r="DN23" s="253">
        <f t="shared" si="48"/>
        <v>0</v>
      </c>
      <c r="DO23" s="253">
        <f t="shared" si="49"/>
        <v>0</v>
      </c>
      <c r="DP23" s="253">
        <f t="shared" si="50"/>
        <v>0</v>
      </c>
      <c r="DQ23" s="253">
        <f t="shared" si="51"/>
        <v>0</v>
      </c>
      <c r="DR23" s="253">
        <f t="shared" si="52"/>
        <v>0</v>
      </c>
      <c r="DS23" s="253">
        <f t="shared" si="53"/>
        <v>0</v>
      </c>
      <c r="DT23" s="253">
        <f t="shared" si="54"/>
        <v>0</v>
      </c>
      <c r="DU23" s="253">
        <f t="shared" si="55"/>
        <v>0</v>
      </c>
      <c r="DV23" s="253">
        <f t="shared" si="56"/>
        <v>0</v>
      </c>
      <c r="DW23" s="253">
        <f t="shared" si="57"/>
        <v>0</v>
      </c>
      <c r="DY23" s="534"/>
      <c r="DZ23" s="534"/>
      <c r="EA23" s="538"/>
      <c r="EB23" s="534"/>
      <c r="EC23" s="534"/>
      <c r="ED23" s="537"/>
      <c r="EE23" s="537"/>
      <c r="EF23" s="534"/>
      <c r="EG23" s="538"/>
      <c r="EH23" s="534"/>
      <c r="EI23" s="534"/>
      <c r="EJ23" s="534"/>
      <c r="EK23" s="534"/>
      <c r="EM23" s="617"/>
      <c r="EN23" s="617"/>
      <c r="EP23" s="270" t="s">
        <v>23</v>
      </c>
      <c r="EQ23" s="255">
        <v>13</v>
      </c>
      <c r="ER23" s="255">
        <v>7</v>
      </c>
      <c r="ES23" s="255">
        <v>0</v>
      </c>
      <c r="ET23" s="255">
        <v>6</v>
      </c>
      <c r="EU23" s="255">
        <v>21</v>
      </c>
      <c r="FU23" s="620"/>
      <c r="FV23" s="624"/>
    </row>
    <row r="24" spans="1:178" s="311" customFormat="1" ht="13.5" thickBot="1">
      <c r="A24" s="569">
        <v>11</v>
      </c>
      <c r="B24" s="555" t="s">
        <v>42</v>
      </c>
      <c r="C24" s="241">
        <v>3</v>
      </c>
      <c r="D24" s="244">
        <v>4</v>
      </c>
      <c r="E24" s="243">
        <f t="shared" si="0"/>
        <v>0</v>
      </c>
      <c r="F24" s="241">
        <v>2</v>
      </c>
      <c r="G24" s="242">
        <v>4</v>
      </c>
      <c r="H24" s="243">
        <f t="shared" si="1"/>
        <v>0</v>
      </c>
      <c r="I24" s="241">
        <v>5</v>
      </c>
      <c r="J24" s="244">
        <v>16</v>
      </c>
      <c r="K24" s="243">
        <f t="shared" si="2"/>
        <v>0</v>
      </c>
      <c r="L24" s="241">
        <v>3</v>
      </c>
      <c r="M24" s="242">
        <v>7</v>
      </c>
      <c r="N24" s="243">
        <f t="shared" si="3"/>
        <v>0</v>
      </c>
      <c r="O24" s="241">
        <v>5</v>
      </c>
      <c r="P24" s="242">
        <v>8</v>
      </c>
      <c r="Q24" s="243">
        <f t="shared" si="58"/>
        <v>0</v>
      </c>
      <c r="R24" s="309">
        <v>7</v>
      </c>
      <c r="S24" s="310">
        <v>11</v>
      </c>
      <c r="T24" s="243">
        <f t="shared" si="60"/>
        <v>0</v>
      </c>
      <c r="U24" s="241">
        <v>2</v>
      </c>
      <c r="V24" s="244">
        <v>7</v>
      </c>
      <c r="W24" s="243">
        <f t="shared" si="4"/>
        <v>0</v>
      </c>
      <c r="X24" s="377">
        <v>3</v>
      </c>
      <c r="Y24" s="379">
        <v>3</v>
      </c>
      <c r="Z24" s="243">
        <f t="shared" si="5"/>
        <v>1</v>
      </c>
      <c r="AA24" s="287">
        <v>10</v>
      </c>
      <c r="AB24" s="288">
        <v>4</v>
      </c>
      <c r="AC24" s="243">
        <f t="shared" si="59"/>
        <v>3</v>
      </c>
      <c r="AD24" s="287">
        <v>6</v>
      </c>
      <c r="AE24" s="327">
        <v>2</v>
      </c>
      <c r="AF24" s="245">
        <f t="shared" si="6"/>
        <v>3</v>
      </c>
      <c r="AG24" s="256"/>
      <c r="AH24" s="257"/>
      <c r="AI24" s="245">
        <f t="shared" si="7"/>
        <v>0</v>
      </c>
      <c r="AJ24" s="241">
        <v>4</v>
      </c>
      <c r="AK24" s="242">
        <v>10</v>
      </c>
      <c r="AL24" s="245">
        <f t="shared" si="8"/>
        <v>0</v>
      </c>
      <c r="AM24" s="241">
        <v>6</v>
      </c>
      <c r="AN24" s="242">
        <v>7</v>
      </c>
      <c r="AO24" s="245">
        <f t="shared" si="9"/>
        <v>0</v>
      </c>
      <c r="AP24" s="241">
        <v>2</v>
      </c>
      <c r="AQ24" s="242">
        <v>5</v>
      </c>
      <c r="AR24" s="245">
        <f t="shared" si="10"/>
        <v>0</v>
      </c>
      <c r="AS24" s="289"/>
      <c r="AT24" s="290"/>
      <c r="AU24" s="245">
        <f t="shared" si="11"/>
        <v>0</v>
      </c>
      <c r="AV24" s="289"/>
      <c r="AW24" s="290"/>
      <c r="AX24" s="245">
        <f t="shared" si="12"/>
        <v>0</v>
      </c>
      <c r="AY24" s="265"/>
      <c r="AZ24" s="266"/>
      <c r="BA24" s="245">
        <f t="shared" si="13"/>
        <v>0</v>
      </c>
      <c r="BB24" s="299"/>
      <c r="BC24" s="300"/>
      <c r="BD24" s="245">
        <f t="shared" si="14"/>
        <v>0</v>
      </c>
      <c r="BE24" s="299"/>
      <c r="BF24" s="300"/>
      <c r="BG24" s="245">
        <f t="shared" si="15"/>
        <v>0</v>
      </c>
      <c r="BH24" s="289"/>
      <c r="BI24" s="290"/>
      <c r="BJ24" s="265">
        <f t="shared" si="16"/>
        <v>0</v>
      </c>
      <c r="BK24" s="265"/>
      <c r="BL24" s="266"/>
      <c r="BM24" s="265">
        <f t="shared" si="17"/>
        <v>0</v>
      </c>
      <c r="BN24" s="265"/>
      <c r="BO24" s="267"/>
      <c r="BP24" s="265">
        <f t="shared" si="18"/>
        <v>0</v>
      </c>
      <c r="BQ24" s="265"/>
      <c r="BR24" s="267"/>
      <c r="BS24" s="265">
        <f t="shared" si="19"/>
        <v>0</v>
      </c>
      <c r="BT24" s="265"/>
      <c r="BU24" s="266"/>
      <c r="BV24" s="265">
        <f t="shared" si="61"/>
        <v>0</v>
      </c>
      <c r="BW24" s="585">
        <f>AR25+AR24+AO24+AO25+AL25+AL24+AI24+AI25+AF25+AF24+AC24+AC25+Z25+Z24+W24+W25+T25+T24+Q24+Q25+N25+N24+K24+K25+H25+H24+E24+E25</f>
        <v>12</v>
      </c>
      <c r="BX24" s="572">
        <f>AP25+AP24+AM24+AM25+AJ25+AJ24+AG24+AG25+AD25+AD24+AA24+AA25+X25+X24+U24+U25+R25+R24+O24+O25+L25+L24+I24+I25+F25+F24+C24+C25</f>
        <v>106</v>
      </c>
      <c r="BY24" s="587">
        <f>AQ25+AQ24+AN24+AN25+AK25+AK24+AH24+AH25+AE25+AE24+AB24+AB25+Y25+Y24+V24+V25+S25+S24+P24+P25+M25+M24+J24+J25+G25+G24+D24+D25</f>
        <v>178</v>
      </c>
      <c r="BZ24" s="543">
        <f>26-(COUNTBLANK(C24:AQ25)-4)/2</f>
        <v>26</v>
      </c>
      <c r="CA24" s="609">
        <f>SUM(CK24:DC25)</f>
        <v>3</v>
      </c>
      <c r="CB24" s="603">
        <f>SUM(DE24:DW25)</f>
        <v>3</v>
      </c>
      <c r="CC24" s="608">
        <f>BZ24-CA24-CB24</f>
        <v>20</v>
      </c>
      <c r="CD24" s="601" t="str">
        <f>B24</f>
        <v>Сиббурмаш</v>
      </c>
      <c r="CE24" s="542"/>
      <c r="CK24" s="312">
        <f t="shared" si="20"/>
        <v>0</v>
      </c>
      <c r="CL24" s="312">
        <f t="shared" si="21"/>
        <v>0</v>
      </c>
      <c r="CM24" s="312">
        <f t="shared" si="22"/>
        <v>0</v>
      </c>
      <c r="CN24" s="312">
        <f t="shared" si="23"/>
        <v>0</v>
      </c>
      <c r="CO24" s="312">
        <f t="shared" si="24"/>
        <v>0</v>
      </c>
      <c r="CP24" s="312">
        <f t="shared" si="25"/>
        <v>0</v>
      </c>
      <c r="CQ24" s="312">
        <f t="shared" si="26"/>
        <v>0</v>
      </c>
      <c r="CR24" s="312">
        <f t="shared" si="27"/>
        <v>0</v>
      </c>
      <c r="CS24" s="312">
        <f t="shared" si="28"/>
        <v>1</v>
      </c>
      <c r="CT24" s="312">
        <f t="shared" si="29"/>
        <v>1</v>
      </c>
      <c r="CU24" s="312">
        <f t="shared" si="30"/>
        <v>0</v>
      </c>
      <c r="CV24" s="312">
        <f t="shared" si="31"/>
        <v>0</v>
      </c>
      <c r="CW24" s="312">
        <f t="shared" si="32"/>
        <v>0</v>
      </c>
      <c r="CX24" s="312">
        <f t="shared" si="33"/>
        <v>0</v>
      </c>
      <c r="CY24" s="312">
        <f t="shared" si="34"/>
        <v>0</v>
      </c>
      <c r="CZ24" s="312">
        <f t="shared" si="35"/>
        <v>0</v>
      </c>
      <c r="DA24" s="312">
        <f t="shared" si="36"/>
        <v>0</v>
      </c>
      <c r="DB24" s="312">
        <f t="shared" si="37"/>
        <v>0</v>
      </c>
      <c r="DC24" s="312">
        <f t="shared" si="38"/>
        <v>0</v>
      </c>
      <c r="DD24" s="313">
        <v>7</v>
      </c>
      <c r="DE24" s="312">
        <f t="shared" si="39"/>
        <v>0</v>
      </c>
      <c r="DF24" s="312">
        <f t="shared" si="40"/>
        <v>0</v>
      </c>
      <c r="DG24" s="312">
        <f t="shared" si="41"/>
        <v>0</v>
      </c>
      <c r="DH24" s="312">
        <f t="shared" si="42"/>
        <v>0</v>
      </c>
      <c r="DI24" s="312">
        <f t="shared" si="43"/>
        <v>0</v>
      </c>
      <c r="DJ24" s="312">
        <f t="shared" si="44"/>
        <v>0</v>
      </c>
      <c r="DK24" s="312">
        <f t="shared" si="45"/>
        <v>0</v>
      </c>
      <c r="DL24" s="312">
        <f t="shared" si="46"/>
        <v>1</v>
      </c>
      <c r="DM24" s="312">
        <f t="shared" si="47"/>
        <v>0</v>
      </c>
      <c r="DN24" s="312">
        <f t="shared" si="48"/>
        <v>0</v>
      </c>
      <c r="DO24" s="312">
        <f t="shared" si="49"/>
        <v>0</v>
      </c>
      <c r="DP24" s="312">
        <f t="shared" si="50"/>
        <v>0</v>
      </c>
      <c r="DQ24" s="312">
        <f t="shared" si="51"/>
        <v>0</v>
      </c>
      <c r="DR24" s="312">
        <f t="shared" si="52"/>
        <v>0</v>
      </c>
      <c r="DS24" s="312">
        <f t="shared" si="53"/>
        <v>0</v>
      </c>
      <c r="DT24" s="312">
        <f t="shared" si="54"/>
        <v>0</v>
      </c>
      <c r="DU24" s="312">
        <f t="shared" si="55"/>
        <v>0</v>
      </c>
      <c r="DV24" s="312">
        <f t="shared" si="56"/>
        <v>0</v>
      </c>
      <c r="DW24" s="312">
        <f t="shared" si="57"/>
        <v>0</v>
      </c>
      <c r="DY24" s="534">
        <f>LARGE(BY4:BY41,11)</f>
        <v>88</v>
      </c>
      <c r="DZ24" s="534"/>
      <c r="EA24" s="538">
        <f>IF(DZ24&gt;0,0,DY24)</f>
        <v>88</v>
      </c>
      <c r="EB24" s="534">
        <f>IF(EA24=EA26,EB26+1,1)</f>
        <v>1</v>
      </c>
      <c r="EC24" s="534">
        <f>RANK(DY24,$DY$4:$DY$41)</f>
        <v>11</v>
      </c>
      <c r="ED24" s="537">
        <v>11</v>
      </c>
      <c r="EE24" s="537">
        <f>IF(EB24=1,ED24,CONCATENATE(ED24,"-",ED24+EB24-1))</f>
        <v>11</v>
      </c>
      <c r="EF24" s="534">
        <f ca="1">INDIRECT(EI22)</f>
        <v>88</v>
      </c>
      <c r="EG24" s="538">
        <f ca="1">INDIRECT(EK22)</f>
        <v>11</v>
      </c>
      <c r="EH24" s="534">
        <f ca="1">INDIRECT(EJ22)*2+EH22</f>
        <v>26</v>
      </c>
      <c r="EI24" s="534" t="str">
        <f>ADDRESS(EH24,$EG$3)</f>
        <v>$EA$26</v>
      </c>
      <c r="EJ24" s="534" t="str">
        <f>ADDRESS(EH24,$EG$3+1)</f>
        <v>$EB$26</v>
      </c>
      <c r="EK24" s="534" t="str">
        <f>ADDRESS(EH24,$EG$3+4)</f>
        <v>$EE$26</v>
      </c>
      <c r="EM24" s="618">
        <f>IF(BW24=$EF$20,$EG$20,IF(BW24=$EF$22,$EG$22,IF(BW24=$EF$24,$EG$24,IF(BW24=$EF$26,$EG$26,IF(BW24=$EF$28,$EG$28,IF(BW24=$EF$30,$EG$30,IF(BW24=$EF$32,$EG$32,IF(BW24=$EF$34,$EG$34,$EE$40))))))))</f>
        <v>19</v>
      </c>
      <c r="EN24" s="618">
        <f>IF(BW24=$EF$4,$EG$4,IF(BW24=$EF$6,$EG$6,IF(BW24=$EF$8,$EG$8,IF(BW24=$EF$10,$EG$10,IF(BW24=$EF$12,$EG$12,IF(BW24=$EF$14,$EG$14,IF(BW24=$EF$16,$EG$16,IF(BW24=$EF$18,$EG$18,EM24))))))))</f>
        <v>19</v>
      </c>
      <c r="EP24" s="314" t="s">
        <v>22</v>
      </c>
      <c r="EQ24" s="313">
        <v>15</v>
      </c>
      <c r="ER24" s="313">
        <v>5</v>
      </c>
      <c r="ES24" s="313">
        <v>1</v>
      </c>
      <c r="ET24" s="313">
        <v>9</v>
      </c>
      <c r="EU24" s="313">
        <v>16</v>
      </c>
      <c r="FU24" s="619"/>
      <c r="FV24" s="621"/>
    </row>
    <row r="25" spans="1:178" s="311" customFormat="1" ht="13.5" thickBot="1">
      <c r="A25" s="569"/>
      <c r="B25" s="556"/>
      <c r="C25" s="258">
        <v>5</v>
      </c>
      <c r="D25" s="261">
        <v>6</v>
      </c>
      <c r="E25" s="260">
        <f t="shared" si="0"/>
        <v>0</v>
      </c>
      <c r="F25" s="258">
        <v>2</v>
      </c>
      <c r="G25" s="259">
        <v>12</v>
      </c>
      <c r="H25" s="260">
        <f t="shared" si="1"/>
        <v>0</v>
      </c>
      <c r="I25" s="258">
        <v>5</v>
      </c>
      <c r="J25" s="261">
        <v>8</v>
      </c>
      <c r="K25" s="260">
        <f t="shared" si="2"/>
        <v>0</v>
      </c>
      <c r="L25" s="258">
        <v>4</v>
      </c>
      <c r="M25" s="259">
        <v>9</v>
      </c>
      <c r="N25" s="260">
        <f t="shared" si="3"/>
        <v>0</v>
      </c>
      <c r="O25" s="258">
        <v>10</v>
      </c>
      <c r="P25" s="259">
        <v>11</v>
      </c>
      <c r="Q25" s="260">
        <f t="shared" si="58"/>
        <v>0</v>
      </c>
      <c r="R25" s="258">
        <v>1</v>
      </c>
      <c r="S25" s="259">
        <v>17</v>
      </c>
      <c r="T25" s="260">
        <f t="shared" si="60"/>
        <v>0</v>
      </c>
      <c r="U25" s="258">
        <v>5</v>
      </c>
      <c r="V25" s="261">
        <v>11</v>
      </c>
      <c r="W25" s="260">
        <f t="shared" si="4"/>
        <v>0</v>
      </c>
      <c r="X25" s="258">
        <v>1</v>
      </c>
      <c r="Y25" s="259">
        <v>2</v>
      </c>
      <c r="Z25" s="260">
        <f t="shared" si="5"/>
        <v>0</v>
      </c>
      <c r="AA25" s="405">
        <v>3</v>
      </c>
      <c r="AB25" s="433">
        <v>3</v>
      </c>
      <c r="AC25" s="260">
        <f t="shared" si="59"/>
        <v>1</v>
      </c>
      <c r="AD25" s="386">
        <v>6</v>
      </c>
      <c r="AE25" s="387">
        <v>0</v>
      </c>
      <c r="AF25" s="245">
        <f t="shared" si="6"/>
        <v>3</v>
      </c>
      <c r="AG25" s="256"/>
      <c r="AH25" s="257"/>
      <c r="AI25" s="245">
        <f t="shared" si="7"/>
        <v>0</v>
      </c>
      <c r="AJ25" s="258">
        <v>2</v>
      </c>
      <c r="AK25" s="259">
        <v>4</v>
      </c>
      <c r="AL25" s="245">
        <f t="shared" si="8"/>
        <v>0</v>
      </c>
      <c r="AM25" s="405">
        <v>4</v>
      </c>
      <c r="AN25" s="406">
        <v>4</v>
      </c>
      <c r="AO25" s="245">
        <f t="shared" si="9"/>
        <v>1</v>
      </c>
      <c r="AP25" s="258">
        <v>0</v>
      </c>
      <c r="AQ25" s="259">
        <v>3</v>
      </c>
      <c r="AR25" s="245">
        <f t="shared" si="10"/>
        <v>0</v>
      </c>
      <c r="AS25" s="303"/>
      <c r="AT25" s="269"/>
      <c r="AU25" s="245">
        <f t="shared" si="11"/>
        <v>0</v>
      </c>
      <c r="AV25" s="303"/>
      <c r="AW25" s="269"/>
      <c r="AX25" s="245">
        <f t="shared" si="12"/>
        <v>0</v>
      </c>
      <c r="AY25" s="303"/>
      <c r="AZ25" s="269"/>
      <c r="BA25" s="245">
        <f t="shared" si="13"/>
        <v>0</v>
      </c>
      <c r="BB25" s="303"/>
      <c r="BC25" s="269"/>
      <c r="BD25" s="245">
        <f t="shared" si="14"/>
        <v>0</v>
      </c>
      <c r="BE25" s="303"/>
      <c r="BF25" s="269"/>
      <c r="BG25" s="245">
        <f t="shared" si="15"/>
        <v>0</v>
      </c>
      <c r="BH25" s="303"/>
      <c r="BI25" s="269"/>
      <c r="BJ25" s="307">
        <f t="shared" si="16"/>
        <v>0</v>
      </c>
      <c r="BK25" s="295"/>
      <c r="BL25" s="296"/>
      <c r="BM25" s="307">
        <f t="shared" si="17"/>
        <v>0</v>
      </c>
      <c r="BN25" s="307"/>
      <c r="BO25" s="308"/>
      <c r="BP25" s="307">
        <f t="shared" si="18"/>
        <v>0</v>
      </c>
      <c r="BQ25" s="307"/>
      <c r="BR25" s="308"/>
      <c r="BS25" s="307">
        <f t="shared" si="19"/>
        <v>0</v>
      </c>
      <c r="BT25" s="303"/>
      <c r="BU25" s="269"/>
      <c r="BV25" s="265">
        <f t="shared" si="61"/>
        <v>0</v>
      </c>
      <c r="BW25" s="586"/>
      <c r="BX25" s="573"/>
      <c r="BY25" s="588"/>
      <c r="BZ25" s="544"/>
      <c r="CA25" s="609"/>
      <c r="CB25" s="603"/>
      <c r="CC25" s="608"/>
      <c r="CD25" s="602"/>
      <c r="CE25" s="542"/>
      <c r="CK25" s="312">
        <f t="shared" si="20"/>
        <v>0</v>
      </c>
      <c r="CL25" s="312">
        <f t="shared" si="21"/>
        <v>0</v>
      </c>
      <c r="CM25" s="312">
        <f t="shared" si="22"/>
        <v>0</v>
      </c>
      <c r="CN25" s="312">
        <f t="shared" si="23"/>
        <v>0</v>
      </c>
      <c r="CO25" s="312">
        <f t="shared" si="24"/>
        <v>0</v>
      </c>
      <c r="CP25" s="312">
        <f t="shared" si="25"/>
        <v>0</v>
      </c>
      <c r="CQ25" s="312">
        <f t="shared" si="26"/>
        <v>0</v>
      </c>
      <c r="CR25" s="312">
        <f t="shared" si="27"/>
        <v>0</v>
      </c>
      <c r="CS25" s="312">
        <f t="shared" si="28"/>
        <v>0</v>
      </c>
      <c r="CT25" s="312">
        <f t="shared" si="29"/>
        <v>1</v>
      </c>
      <c r="CU25" s="312">
        <f t="shared" si="30"/>
        <v>0</v>
      </c>
      <c r="CV25" s="312">
        <f t="shared" si="31"/>
        <v>0</v>
      </c>
      <c r="CW25" s="312">
        <f t="shared" si="32"/>
        <v>0</v>
      </c>
      <c r="CX25" s="312">
        <f t="shared" si="33"/>
        <v>0</v>
      </c>
      <c r="CY25" s="312">
        <f t="shared" si="34"/>
        <v>0</v>
      </c>
      <c r="CZ25" s="312">
        <f t="shared" si="35"/>
        <v>0</v>
      </c>
      <c r="DA25" s="312">
        <f t="shared" si="36"/>
        <v>0</v>
      </c>
      <c r="DB25" s="312">
        <f t="shared" si="37"/>
        <v>0</v>
      </c>
      <c r="DC25" s="312">
        <f t="shared" si="38"/>
        <v>0</v>
      </c>
      <c r="DD25" s="313">
        <v>8</v>
      </c>
      <c r="DE25" s="312">
        <f t="shared" si="39"/>
        <v>0</v>
      </c>
      <c r="DF25" s="312">
        <f t="shared" si="40"/>
        <v>0</v>
      </c>
      <c r="DG25" s="312">
        <f t="shared" si="41"/>
        <v>0</v>
      </c>
      <c r="DH25" s="312">
        <f t="shared" si="42"/>
        <v>0</v>
      </c>
      <c r="DI25" s="312">
        <f t="shared" si="43"/>
        <v>0</v>
      </c>
      <c r="DJ25" s="312">
        <f t="shared" si="44"/>
        <v>0</v>
      </c>
      <c r="DK25" s="312">
        <f t="shared" si="45"/>
        <v>0</v>
      </c>
      <c r="DL25" s="312">
        <f t="shared" si="46"/>
        <v>0</v>
      </c>
      <c r="DM25" s="312">
        <f t="shared" si="47"/>
        <v>1</v>
      </c>
      <c r="DN25" s="312">
        <f t="shared" si="48"/>
        <v>0</v>
      </c>
      <c r="DO25" s="312">
        <f t="shared" si="49"/>
        <v>0</v>
      </c>
      <c r="DP25" s="312">
        <f t="shared" si="50"/>
        <v>0</v>
      </c>
      <c r="DQ25" s="312">
        <f t="shared" si="51"/>
        <v>1</v>
      </c>
      <c r="DR25" s="312">
        <f t="shared" si="52"/>
        <v>0</v>
      </c>
      <c r="DS25" s="312">
        <f t="shared" si="53"/>
        <v>0</v>
      </c>
      <c r="DT25" s="312">
        <f t="shared" si="54"/>
        <v>0</v>
      </c>
      <c r="DU25" s="312">
        <f t="shared" si="55"/>
        <v>0</v>
      </c>
      <c r="DV25" s="312">
        <f t="shared" si="56"/>
        <v>0</v>
      </c>
      <c r="DW25" s="312">
        <f t="shared" si="57"/>
        <v>0</v>
      </c>
      <c r="DY25" s="534"/>
      <c r="DZ25" s="534"/>
      <c r="EA25" s="538"/>
      <c r="EB25" s="534"/>
      <c r="EC25" s="534"/>
      <c r="ED25" s="537"/>
      <c r="EE25" s="537"/>
      <c r="EF25" s="534"/>
      <c r="EG25" s="538"/>
      <c r="EH25" s="534"/>
      <c r="EI25" s="534"/>
      <c r="EJ25" s="534"/>
      <c r="EK25" s="534"/>
      <c r="EM25" s="618"/>
      <c r="EN25" s="618"/>
      <c r="EP25" s="314" t="s">
        <v>18</v>
      </c>
      <c r="EQ25" s="313">
        <v>13</v>
      </c>
      <c r="ER25" s="313">
        <v>4</v>
      </c>
      <c r="ES25" s="313">
        <v>2</v>
      </c>
      <c r="ET25" s="313">
        <v>7</v>
      </c>
      <c r="EU25" s="313">
        <v>14</v>
      </c>
      <c r="FU25" s="620"/>
      <c r="FV25" s="622"/>
    </row>
    <row r="26" spans="1:178" s="253" customFormat="1" ht="13.5" thickBot="1">
      <c r="A26" s="559">
        <v>12</v>
      </c>
      <c r="B26" s="555" t="s">
        <v>118</v>
      </c>
      <c r="C26" s="241">
        <v>6</v>
      </c>
      <c r="D26" s="244">
        <v>7</v>
      </c>
      <c r="E26" s="286">
        <f t="shared" si="0"/>
        <v>0</v>
      </c>
      <c r="F26" s="287">
        <v>6</v>
      </c>
      <c r="G26" s="327">
        <v>4</v>
      </c>
      <c r="H26" s="243">
        <f t="shared" si="1"/>
        <v>3</v>
      </c>
      <c r="I26" s="377">
        <v>2</v>
      </c>
      <c r="J26" s="378">
        <v>2</v>
      </c>
      <c r="K26" s="243">
        <f t="shared" si="2"/>
        <v>1</v>
      </c>
      <c r="L26" s="287">
        <v>6</v>
      </c>
      <c r="M26" s="327">
        <v>1</v>
      </c>
      <c r="N26" s="243">
        <f t="shared" si="3"/>
        <v>3</v>
      </c>
      <c r="O26" s="241">
        <v>4</v>
      </c>
      <c r="P26" s="244">
        <v>8</v>
      </c>
      <c r="Q26" s="243">
        <f t="shared" si="58"/>
        <v>0</v>
      </c>
      <c r="R26" s="241">
        <v>2</v>
      </c>
      <c r="S26" s="242">
        <v>5</v>
      </c>
      <c r="T26" s="243">
        <f t="shared" si="60"/>
        <v>0</v>
      </c>
      <c r="U26" s="287">
        <v>4</v>
      </c>
      <c r="V26" s="304">
        <v>3</v>
      </c>
      <c r="W26" s="243">
        <f t="shared" si="4"/>
        <v>3</v>
      </c>
      <c r="X26" s="241">
        <v>3</v>
      </c>
      <c r="Y26" s="242">
        <v>4</v>
      </c>
      <c r="Z26" s="243">
        <f t="shared" si="5"/>
        <v>0</v>
      </c>
      <c r="AA26" s="287">
        <v>4</v>
      </c>
      <c r="AB26" s="288">
        <v>3</v>
      </c>
      <c r="AC26" s="243">
        <f t="shared" si="59"/>
        <v>3</v>
      </c>
      <c r="AD26" s="287">
        <v>6</v>
      </c>
      <c r="AE26" s="327">
        <v>2</v>
      </c>
      <c r="AF26" s="243">
        <f t="shared" si="6"/>
        <v>3</v>
      </c>
      <c r="AG26" s="287">
        <v>10</v>
      </c>
      <c r="AH26" s="327">
        <v>4</v>
      </c>
      <c r="AI26" s="245">
        <f t="shared" si="7"/>
        <v>3</v>
      </c>
      <c r="AJ26" s="238"/>
      <c r="AK26" s="239"/>
      <c r="AL26" s="245">
        <f t="shared" si="8"/>
        <v>0</v>
      </c>
      <c r="AM26" s="287">
        <v>5</v>
      </c>
      <c r="AN26" s="327">
        <v>1</v>
      </c>
      <c r="AO26" s="245">
        <f t="shared" si="9"/>
        <v>3</v>
      </c>
      <c r="AP26" s="241">
        <v>1</v>
      </c>
      <c r="AQ26" s="242">
        <v>3</v>
      </c>
      <c r="AR26" s="245">
        <f t="shared" si="10"/>
        <v>0</v>
      </c>
      <c r="AS26" s="291"/>
      <c r="AT26" s="247"/>
      <c r="AU26" s="245">
        <f t="shared" si="11"/>
        <v>0</v>
      </c>
      <c r="AV26" s="291"/>
      <c r="AW26" s="247"/>
      <c r="AX26" s="245">
        <f t="shared" si="12"/>
        <v>0</v>
      </c>
      <c r="AY26" s="298"/>
      <c r="AZ26" s="248"/>
      <c r="BA26" s="245">
        <f t="shared" si="13"/>
        <v>0</v>
      </c>
      <c r="BB26" s="298"/>
      <c r="BC26" s="248"/>
      <c r="BD26" s="245">
        <f t="shared" si="14"/>
        <v>0</v>
      </c>
      <c r="BE26" s="298"/>
      <c r="BF26" s="248"/>
      <c r="BG26" s="245">
        <f t="shared" si="15"/>
        <v>0</v>
      </c>
      <c r="BH26" s="298"/>
      <c r="BI26" s="248"/>
      <c r="BJ26" s="265">
        <f t="shared" si="16"/>
        <v>0</v>
      </c>
      <c r="BK26" s="252"/>
      <c r="BL26" s="250"/>
      <c r="BM26" s="265">
        <f t="shared" si="17"/>
        <v>0</v>
      </c>
      <c r="BN26" s="265"/>
      <c r="BO26" s="267"/>
      <c r="BP26" s="265">
        <f t="shared" si="18"/>
        <v>0</v>
      </c>
      <c r="BQ26" s="265"/>
      <c r="BR26" s="267"/>
      <c r="BS26" s="265">
        <f t="shared" si="19"/>
        <v>0</v>
      </c>
      <c r="BT26" s="298"/>
      <c r="BU26" s="248"/>
      <c r="BV26" s="265">
        <f t="shared" si="61"/>
        <v>0</v>
      </c>
      <c r="BW26" s="585">
        <f>AR27+AR26+AO26+AO27+AL27+AL26+AI26+AI27+AF27+AF26+AC26+AC27+Z27+Z26+W26+W27+T27+T26+Q26+Q27+N27+N26+K26+K27+H27+H26+E26+E27</f>
        <v>47</v>
      </c>
      <c r="BX26" s="572">
        <f>AP27+AP26+AM26+AM27+AJ27+AJ26+AG26+AG27+AD27+AD26+AA26+AA27+X27+X26+U26+U27+R27+R26+O26+O27+L27+L26+I26+I27+F27+F26+C26+C27</f>
        <v>107</v>
      </c>
      <c r="BY26" s="587">
        <f>AQ27+AQ26+AN26+AN27+AK27+AK26+AH26+AH27+AE27+AE26+AB26+AB27+Y27+Y26+V26+V27+S27+S26+P26+P27+M27+M26+J26+J27+G27+G26+D26+D27</f>
        <v>83</v>
      </c>
      <c r="BZ26" s="543">
        <f>26-(COUNTBLANK(C26:AQ27)-4)/2</f>
        <v>26</v>
      </c>
      <c r="CA26" s="592">
        <f>SUM(CK26:DC27)</f>
        <v>15</v>
      </c>
      <c r="CB26" s="594">
        <f>SUM(DE26:DW27)</f>
        <v>2</v>
      </c>
      <c r="CC26" s="596">
        <f>BZ26-CA26-CB26</f>
        <v>9</v>
      </c>
      <c r="CD26" s="601" t="str">
        <f>B26</f>
        <v>Чинги-тура</v>
      </c>
      <c r="CE26" s="540"/>
      <c r="CK26" s="253">
        <f t="shared" si="20"/>
        <v>0</v>
      </c>
      <c r="CL26" s="253">
        <f t="shared" si="21"/>
        <v>1</v>
      </c>
      <c r="CM26" s="253">
        <f t="shared" si="22"/>
        <v>0</v>
      </c>
      <c r="CN26" s="253">
        <f t="shared" si="23"/>
        <v>1</v>
      </c>
      <c r="CO26" s="253">
        <f t="shared" si="24"/>
        <v>0</v>
      </c>
      <c r="CP26" s="253">
        <f t="shared" si="25"/>
        <v>0</v>
      </c>
      <c r="CQ26" s="253">
        <f t="shared" si="26"/>
        <v>1</v>
      </c>
      <c r="CR26" s="253">
        <f t="shared" si="27"/>
        <v>0</v>
      </c>
      <c r="CS26" s="253">
        <f t="shared" si="28"/>
        <v>1</v>
      </c>
      <c r="CT26" s="253">
        <f t="shared" si="29"/>
        <v>1</v>
      </c>
      <c r="CU26" s="253">
        <f t="shared" si="30"/>
        <v>1</v>
      </c>
      <c r="CV26" s="253">
        <f t="shared" si="31"/>
        <v>0</v>
      </c>
      <c r="CW26" s="253">
        <f t="shared" si="32"/>
        <v>1</v>
      </c>
      <c r="CX26" s="253">
        <f t="shared" si="33"/>
        <v>0</v>
      </c>
      <c r="CY26" s="253">
        <f t="shared" si="34"/>
        <v>0</v>
      </c>
      <c r="CZ26" s="253">
        <f t="shared" si="35"/>
        <v>0</v>
      </c>
      <c r="DA26" s="253">
        <f t="shared" si="36"/>
        <v>0</v>
      </c>
      <c r="DB26" s="253">
        <f t="shared" si="37"/>
        <v>0</v>
      </c>
      <c r="DC26" s="253">
        <f t="shared" si="38"/>
        <v>0</v>
      </c>
      <c r="DD26" s="255">
        <v>9</v>
      </c>
      <c r="DE26" s="253">
        <f t="shared" si="39"/>
        <v>0</v>
      </c>
      <c r="DF26" s="253">
        <f t="shared" si="40"/>
        <v>0</v>
      </c>
      <c r="DG26" s="253">
        <f t="shared" si="41"/>
        <v>1</v>
      </c>
      <c r="DH26" s="253">
        <f t="shared" si="42"/>
        <v>0</v>
      </c>
      <c r="DI26" s="253">
        <f t="shared" si="43"/>
        <v>0</v>
      </c>
      <c r="DJ26" s="253">
        <f t="shared" si="44"/>
        <v>0</v>
      </c>
      <c r="DK26" s="253">
        <f t="shared" si="45"/>
        <v>0</v>
      </c>
      <c r="DL26" s="253">
        <f t="shared" si="46"/>
        <v>0</v>
      </c>
      <c r="DM26" s="253">
        <f t="shared" si="47"/>
        <v>0</v>
      </c>
      <c r="DN26" s="253">
        <f t="shared" si="48"/>
        <v>0</v>
      </c>
      <c r="DO26" s="253">
        <f t="shared" si="49"/>
        <v>0</v>
      </c>
      <c r="DP26" s="253">
        <f t="shared" si="50"/>
        <v>0</v>
      </c>
      <c r="DQ26" s="253">
        <f t="shared" si="51"/>
        <v>0</v>
      </c>
      <c r="DR26" s="253">
        <f t="shared" si="52"/>
        <v>0</v>
      </c>
      <c r="DS26" s="253">
        <f t="shared" si="53"/>
        <v>0</v>
      </c>
      <c r="DT26" s="253">
        <f t="shared" si="54"/>
        <v>0</v>
      </c>
      <c r="DU26" s="253">
        <f t="shared" si="55"/>
        <v>0</v>
      </c>
      <c r="DV26" s="253">
        <f t="shared" si="56"/>
        <v>0</v>
      </c>
      <c r="DW26" s="253">
        <f t="shared" si="57"/>
        <v>0</v>
      </c>
      <c r="DY26" s="534">
        <f>LARGE(BY4:BY41,12)</f>
        <v>83</v>
      </c>
      <c r="DZ26" s="534"/>
      <c r="EA26" s="538">
        <f>IF(DZ26&gt;0,0,DY26)</f>
        <v>83</v>
      </c>
      <c r="EB26" s="534">
        <f>IF(EA26=EA28,EB28+1,1)</f>
        <v>1</v>
      </c>
      <c r="EC26" s="534">
        <f>RANK(DY26,$DY$4:$DY$41)</f>
        <v>12</v>
      </c>
      <c r="ED26" s="537">
        <v>12</v>
      </c>
      <c r="EE26" s="537">
        <f>IF(EB26=1,ED26,CONCATENATE(ED26,"-",ED26+EB26-1))</f>
        <v>12</v>
      </c>
      <c r="EF26" s="534">
        <f ca="1">INDIRECT(EI24)</f>
        <v>83</v>
      </c>
      <c r="EG26" s="538">
        <f ca="1">INDIRECT(EK24)</f>
        <v>12</v>
      </c>
      <c r="EH26" s="534">
        <f ca="1">INDIRECT(EJ24)*2+EH24</f>
        <v>28</v>
      </c>
      <c r="EI26" s="534" t="str">
        <f>ADDRESS(EH26,$EG$3)</f>
        <v>$EA$28</v>
      </c>
      <c r="EJ26" s="534" t="str">
        <f>ADDRESS(EH26,$EG$3+1)</f>
        <v>$EB$28</v>
      </c>
      <c r="EK26" s="534" t="str">
        <f>ADDRESS(EH26,$EG$3+4)</f>
        <v>$EE$28</v>
      </c>
      <c r="EM26" s="617">
        <f>IF(BW26=$EF$20,$EG$20,IF(BW26=$EF$22,$EG$22,IF(BW26=$EF$24,$EG$24,IF(BW26=$EF$26,$EG$26,IF(BW26=$EF$28,$EG$28,IF(BW26=$EF$30,$EG$30,IF(BW26=$EF$32,$EG$32,IF(BW26=$EF$34,$EG$34,$EE$40))))))))</f>
        <v>19</v>
      </c>
      <c r="EN26" s="617">
        <f>IF(BW26=$EF$4,$EG$4,IF(BW26=$EF$6,$EG$6,IF(BW26=$EF$8,$EG$8,IF(BW26=$EF$10,$EG$10,IF(BW26=$EF$12,$EG$12,IF(BW26=$EF$14,$EG$14,IF(BW26=$EF$16,$EG$16,IF(BW26=$EF$18,$EG$18,EM26))))))))</f>
        <v>19</v>
      </c>
      <c r="EP26" s="270" t="s">
        <v>21</v>
      </c>
      <c r="EQ26" s="255">
        <v>11</v>
      </c>
      <c r="ER26" s="255">
        <v>4</v>
      </c>
      <c r="ES26" s="255">
        <v>1</v>
      </c>
      <c r="ET26" s="255">
        <v>6</v>
      </c>
      <c r="EU26" s="255">
        <v>13</v>
      </c>
      <c r="FU26" s="619"/>
      <c r="FV26" s="623"/>
    </row>
    <row r="27" spans="1:178" s="253" customFormat="1" ht="13.5" thickBot="1">
      <c r="A27" s="560"/>
      <c r="B27" s="612"/>
      <c r="C27" s="258">
        <v>3</v>
      </c>
      <c r="D27" s="261">
        <v>5</v>
      </c>
      <c r="E27" s="292">
        <f t="shared" si="0"/>
        <v>0</v>
      </c>
      <c r="F27" s="386">
        <v>4</v>
      </c>
      <c r="G27" s="387">
        <v>1</v>
      </c>
      <c r="H27" s="260">
        <f t="shared" si="1"/>
        <v>3</v>
      </c>
      <c r="I27" s="386">
        <v>9</v>
      </c>
      <c r="J27" s="399">
        <v>3</v>
      </c>
      <c r="K27" s="260">
        <f t="shared" si="2"/>
        <v>3</v>
      </c>
      <c r="L27" s="405">
        <v>3</v>
      </c>
      <c r="M27" s="406">
        <v>3</v>
      </c>
      <c r="N27" s="260">
        <f t="shared" si="3"/>
        <v>1</v>
      </c>
      <c r="O27" s="258">
        <v>3</v>
      </c>
      <c r="P27" s="261">
        <v>6</v>
      </c>
      <c r="Q27" s="260">
        <f t="shared" si="58"/>
        <v>0</v>
      </c>
      <c r="R27" s="258">
        <v>1</v>
      </c>
      <c r="S27" s="259">
        <v>5</v>
      </c>
      <c r="T27" s="260">
        <f t="shared" si="60"/>
        <v>0</v>
      </c>
      <c r="U27" s="258">
        <v>1</v>
      </c>
      <c r="V27" s="261">
        <v>2</v>
      </c>
      <c r="W27" s="260">
        <f t="shared" si="4"/>
        <v>0</v>
      </c>
      <c r="X27" s="386">
        <v>5</v>
      </c>
      <c r="Y27" s="387">
        <v>2</v>
      </c>
      <c r="Z27" s="260">
        <f t="shared" si="5"/>
        <v>3</v>
      </c>
      <c r="AA27" s="386">
        <v>7</v>
      </c>
      <c r="AB27" s="396">
        <v>3</v>
      </c>
      <c r="AC27" s="260">
        <f t="shared" si="59"/>
        <v>3</v>
      </c>
      <c r="AD27" s="386">
        <v>3</v>
      </c>
      <c r="AE27" s="387">
        <v>1</v>
      </c>
      <c r="AF27" s="260">
        <f t="shared" si="6"/>
        <v>3</v>
      </c>
      <c r="AG27" s="386">
        <v>4</v>
      </c>
      <c r="AH27" s="387">
        <v>2</v>
      </c>
      <c r="AI27" s="245">
        <f t="shared" si="7"/>
        <v>3</v>
      </c>
      <c r="AJ27" s="280"/>
      <c r="AK27" s="281"/>
      <c r="AL27" s="245">
        <f t="shared" si="8"/>
        <v>0</v>
      </c>
      <c r="AM27" s="386">
        <v>2</v>
      </c>
      <c r="AN27" s="387">
        <v>1</v>
      </c>
      <c r="AO27" s="245">
        <f t="shared" si="9"/>
        <v>3</v>
      </c>
      <c r="AP27" s="386">
        <v>3</v>
      </c>
      <c r="AQ27" s="387">
        <v>2</v>
      </c>
      <c r="AR27" s="245">
        <f t="shared" si="10"/>
        <v>3</v>
      </c>
      <c r="AS27" s="315"/>
      <c r="AT27" s="296"/>
      <c r="AU27" s="245">
        <f t="shared" si="11"/>
        <v>0</v>
      </c>
      <c r="AV27" s="315"/>
      <c r="AW27" s="296"/>
      <c r="AX27" s="245">
        <f t="shared" si="12"/>
        <v>0</v>
      </c>
      <c r="AY27" s="315"/>
      <c r="AZ27" s="296"/>
      <c r="BA27" s="245">
        <f t="shared" si="13"/>
        <v>0</v>
      </c>
      <c r="BB27" s="315"/>
      <c r="BC27" s="296"/>
      <c r="BD27" s="245">
        <f t="shared" si="14"/>
        <v>0</v>
      </c>
      <c r="BE27" s="315"/>
      <c r="BF27" s="296"/>
      <c r="BG27" s="245">
        <f t="shared" si="15"/>
        <v>0</v>
      </c>
      <c r="BH27" s="315"/>
      <c r="BI27" s="296"/>
      <c r="BJ27" s="295">
        <f t="shared" si="16"/>
        <v>0</v>
      </c>
      <c r="BK27" s="315"/>
      <c r="BL27" s="296"/>
      <c r="BM27" s="295">
        <f t="shared" si="17"/>
        <v>0</v>
      </c>
      <c r="BN27" s="295"/>
      <c r="BO27" s="316"/>
      <c r="BP27" s="295">
        <f t="shared" si="18"/>
        <v>0</v>
      </c>
      <c r="BQ27" s="295"/>
      <c r="BR27" s="316"/>
      <c r="BS27" s="295">
        <f t="shared" si="19"/>
        <v>0</v>
      </c>
      <c r="BT27" s="315"/>
      <c r="BU27" s="296"/>
      <c r="BV27" s="295">
        <f t="shared" si="61"/>
        <v>0</v>
      </c>
      <c r="BW27" s="586"/>
      <c r="BX27" s="573"/>
      <c r="BY27" s="588"/>
      <c r="BZ27" s="544"/>
      <c r="CA27" s="598"/>
      <c r="CB27" s="599"/>
      <c r="CC27" s="600"/>
      <c r="CD27" s="602"/>
      <c r="CE27" s="540"/>
      <c r="CK27" s="253">
        <f t="shared" si="20"/>
        <v>0</v>
      </c>
      <c r="CL27" s="253">
        <f t="shared" si="21"/>
        <v>1</v>
      </c>
      <c r="CM27" s="253">
        <f t="shared" si="22"/>
        <v>1</v>
      </c>
      <c r="CN27" s="253">
        <f t="shared" si="23"/>
        <v>0</v>
      </c>
      <c r="CO27" s="253">
        <f t="shared" si="24"/>
        <v>0</v>
      </c>
      <c r="CP27" s="253">
        <f t="shared" si="25"/>
        <v>0</v>
      </c>
      <c r="CQ27" s="253">
        <f t="shared" si="26"/>
        <v>0</v>
      </c>
      <c r="CR27" s="253">
        <f t="shared" si="27"/>
        <v>1</v>
      </c>
      <c r="CS27" s="253">
        <f t="shared" si="28"/>
        <v>1</v>
      </c>
      <c r="CT27" s="253">
        <f t="shared" si="29"/>
        <v>1</v>
      </c>
      <c r="CU27" s="253">
        <f t="shared" si="30"/>
        <v>1</v>
      </c>
      <c r="CV27" s="253">
        <f t="shared" si="31"/>
        <v>0</v>
      </c>
      <c r="CW27" s="253">
        <f t="shared" si="32"/>
        <v>1</v>
      </c>
      <c r="CX27" s="253">
        <f t="shared" si="33"/>
        <v>1</v>
      </c>
      <c r="CY27" s="253">
        <f t="shared" si="34"/>
        <v>0</v>
      </c>
      <c r="CZ27" s="253">
        <f t="shared" si="35"/>
        <v>0</v>
      </c>
      <c r="DA27" s="253">
        <f t="shared" si="36"/>
        <v>0</v>
      </c>
      <c r="DB27" s="253">
        <f t="shared" si="37"/>
        <v>0</v>
      </c>
      <c r="DC27" s="253">
        <f t="shared" si="38"/>
        <v>0</v>
      </c>
      <c r="DD27" s="255">
        <v>10</v>
      </c>
      <c r="DE27" s="253">
        <f t="shared" si="39"/>
        <v>0</v>
      </c>
      <c r="DF27" s="253">
        <f t="shared" si="40"/>
        <v>0</v>
      </c>
      <c r="DG27" s="253">
        <f t="shared" si="41"/>
        <v>0</v>
      </c>
      <c r="DH27" s="253">
        <f t="shared" si="42"/>
        <v>1</v>
      </c>
      <c r="DI27" s="253">
        <f t="shared" si="43"/>
        <v>0</v>
      </c>
      <c r="DJ27" s="253">
        <f t="shared" si="44"/>
        <v>0</v>
      </c>
      <c r="DK27" s="253">
        <f t="shared" si="45"/>
        <v>0</v>
      </c>
      <c r="DL27" s="253">
        <f t="shared" si="46"/>
        <v>0</v>
      </c>
      <c r="DM27" s="253">
        <f t="shared" si="47"/>
        <v>0</v>
      </c>
      <c r="DN27" s="253">
        <f t="shared" si="48"/>
        <v>0</v>
      </c>
      <c r="DO27" s="253">
        <f t="shared" si="49"/>
        <v>0</v>
      </c>
      <c r="DP27" s="253">
        <f t="shared" si="50"/>
        <v>0</v>
      </c>
      <c r="DQ27" s="253">
        <f t="shared" si="51"/>
        <v>0</v>
      </c>
      <c r="DR27" s="253">
        <f t="shared" si="52"/>
        <v>0</v>
      </c>
      <c r="DS27" s="253">
        <f t="shared" si="53"/>
        <v>0</v>
      </c>
      <c r="DT27" s="253">
        <f t="shared" si="54"/>
        <v>0</v>
      </c>
      <c r="DU27" s="253">
        <f t="shared" si="55"/>
        <v>0</v>
      </c>
      <c r="DV27" s="253">
        <f t="shared" si="56"/>
        <v>0</v>
      </c>
      <c r="DW27" s="253">
        <f t="shared" si="57"/>
        <v>0</v>
      </c>
      <c r="DY27" s="534"/>
      <c r="DZ27" s="534"/>
      <c r="EA27" s="538"/>
      <c r="EB27" s="534"/>
      <c r="EC27" s="534"/>
      <c r="ED27" s="537"/>
      <c r="EE27" s="537"/>
      <c r="EF27" s="534"/>
      <c r="EG27" s="538"/>
      <c r="EH27" s="534"/>
      <c r="EI27" s="534"/>
      <c r="EJ27" s="534"/>
      <c r="EK27" s="534"/>
      <c r="EM27" s="617"/>
      <c r="EN27" s="617"/>
      <c r="EP27" s="270" t="s">
        <v>25</v>
      </c>
      <c r="EQ27" s="255">
        <v>13</v>
      </c>
      <c r="ER27" s="255">
        <v>2</v>
      </c>
      <c r="ES27" s="255">
        <v>2</v>
      </c>
      <c r="ET27" s="255">
        <v>9</v>
      </c>
      <c r="EU27" s="255">
        <v>8</v>
      </c>
      <c r="FU27" s="620"/>
      <c r="FV27" s="624"/>
    </row>
    <row r="28" spans="1:178" s="253" customFormat="1" ht="13.5" thickBot="1">
      <c r="A28" s="559">
        <v>13</v>
      </c>
      <c r="B28" s="610" t="s">
        <v>115</v>
      </c>
      <c r="C28" s="241">
        <v>2</v>
      </c>
      <c r="D28" s="242">
        <v>7</v>
      </c>
      <c r="E28" s="245">
        <f t="shared" si="0"/>
        <v>0</v>
      </c>
      <c r="F28" s="377">
        <v>2</v>
      </c>
      <c r="G28" s="379">
        <v>2</v>
      </c>
      <c r="H28" s="245">
        <f t="shared" si="1"/>
        <v>1</v>
      </c>
      <c r="I28" s="241">
        <v>2</v>
      </c>
      <c r="J28" s="242">
        <v>6</v>
      </c>
      <c r="K28" s="245">
        <f t="shared" si="2"/>
        <v>0</v>
      </c>
      <c r="L28" s="241">
        <v>3</v>
      </c>
      <c r="M28" s="242">
        <v>8</v>
      </c>
      <c r="N28" s="245">
        <f t="shared" si="3"/>
        <v>0</v>
      </c>
      <c r="O28" s="377">
        <v>4</v>
      </c>
      <c r="P28" s="379">
        <v>4</v>
      </c>
      <c r="Q28" s="245">
        <f t="shared" si="58"/>
        <v>1</v>
      </c>
      <c r="R28" s="287">
        <v>7</v>
      </c>
      <c r="S28" s="327">
        <v>4</v>
      </c>
      <c r="T28" s="265">
        <f t="shared" si="60"/>
        <v>3</v>
      </c>
      <c r="U28" s="377">
        <v>1</v>
      </c>
      <c r="V28" s="379">
        <v>1</v>
      </c>
      <c r="W28" s="265">
        <f t="shared" si="4"/>
        <v>1</v>
      </c>
      <c r="X28" s="287">
        <v>7</v>
      </c>
      <c r="Y28" s="327">
        <v>6</v>
      </c>
      <c r="Z28" s="265">
        <f t="shared" si="5"/>
        <v>3</v>
      </c>
      <c r="AA28" s="287">
        <v>7</v>
      </c>
      <c r="AB28" s="327">
        <v>3</v>
      </c>
      <c r="AC28" s="265">
        <f t="shared" si="59"/>
        <v>3</v>
      </c>
      <c r="AD28" s="377">
        <v>3</v>
      </c>
      <c r="AE28" s="379">
        <v>3</v>
      </c>
      <c r="AF28" s="245">
        <f t="shared" si="6"/>
        <v>1</v>
      </c>
      <c r="AG28" s="287">
        <v>7</v>
      </c>
      <c r="AH28" s="327">
        <v>6</v>
      </c>
      <c r="AI28" s="245">
        <f t="shared" si="7"/>
        <v>3</v>
      </c>
      <c r="AJ28" s="241">
        <v>1</v>
      </c>
      <c r="AK28" s="242">
        <v>5</v>
      </c>
      <c r="AL28" s="245">
        <f t="shared" si="8"/>
        <v>0</v>
      </c>
      <c r="AM28" s="238"/>
      <c r="AN28" s="239"/>
      <c r="AO28" s="245">
        <f t="shared" si="9"/>
        <v>0</v>
      </c>
      <c r="AP28" s="241">
        <v>2</v>
      </c>
      <c r="AQ28" s="242">
        <v>4</v>
      </c>
      <c r="AR28" s="245">
        <f t="shared" si="10"/>
        <v>0</v>
      </c>
      <c r="AS28" s="291"/>
      <c r="AT28" s="247"/>
      <c r="AU28" s="245">
        <f t="shared" si="11"/>
        <v>0</v>
      </c>
      <c r="AV28" s="291"/>
      <c r="AW28" s="247"/>
      <c r="AX28" s="245">
        <f t="shared" si="12"/>
        <v>0</v>
      </c>
      <c r="AY28" s="291"/>
      <c r="AZ28" s="247"/>
      <c r="BA28" s="245">
        <f t="shared" si="13"/>
        <v>0</v>
      </c>
      <c r="BB28" s="301"/>
      <c r="BC28" s="302"/>
      <c r="BD28" s="245">
        <f t="shared" si="14"/>
        <v>0</v>
      </c>
      <c r="BE28" s="291"/>
      <c r="BF28" s="247"/>
      <c r="BG28" s="245">
        <f t="shared" si="15"/>
        <v>0</v>
      </c>
      <c r="BH28" s="252"/>
      <c r="BI28" s="250"/>
      <c r="BJ28" s="265">
        <f t="shared" si="16"/>
        <v>0</v>
      </c>
      <c r="BK28" s="298"/>
      <c r="BL28" s="248"/>
      <c r="BM28" s="265">
        <f t="shared" si="17"/>
        <v>0</v>
      </c>
      <c r="BN28" s="317"/>
      <c r="BO28" s="318"/>
      <c r="BP28" s="265">
        <f t="shared" si="18"/>
        <v>0</v>
      </c>
      <c r="BQ28" s="317"/>
      <c r="BR28" s="318"/>
      <c r="BS28" s="265">
        <f t="shared" si="19"/>
        <v>0</v>
      </c>
      <c r="BT28" s="291"/>
      <c r="BU28" s="247"/>
      <c r="BV28" s="265">
        <f t="shared" si="61"/>
        <v>0</v>
      </c>
      <c r="BW28" s="585">
        <f>AR29+AR28+AO28+AO29+AL29+AL28+AI28+AI29+AF29+AF28+AC28+AC29+Z29+Z28+W28+W29+T29+T28+Q28+Q29+N29+N28+K28+K29+H29+H28+E28+E29</f>
        <v>31</v>
      </c>
      <c r="BX28" s="572">
        <f>AP29+AP28+AM28+AM29+AJ29+AJ28+AG28+AG29+AD29+AD28+AA28+AA29+X29+X28+U28+U29+R29+R28+O28+O29+L29+L28+I28+I29+F29+F28+C28+C29</f>
        <v>107</v>
      </c>
      <c r="BY28" s="587">
        <f>AQ29+AQ28+AN28+AN29+AK29+AK28+AH28+AH29+AE29+AE28+AB28+AB29+Y29+Y28+V28+V29+S29+S28+P28+P29+M29+M28+J28+J29+G29+G28+D28+D29</f>
        <v>113</v>
      </c>
      <c r="BZ28" s="543">
        <f>26-(COUNTBLANK(C28:AQ29)-4)/2</f>
        <v>26</v>
      </c>
      <c r="CA28" s="594">
        <f>SUM(CK28:DC29)</f>
        <v>8</v>
      </c>
      <c r="CB28" s="594">
        <f>SUM(DE28:DW29)</f>
        <v>7</v>
      </c>
      <c r="CC28" s="594">
        <f>BZ28-CA28-CB28</f>
        <v>11</v>
      </c>
      <c r="CD28" s="601" t="str">
        <f>B28</f>
        <v>Согаз</v>
      </c>
      <c r="CE28" s="540"/>
      <c r="CK28" s="253">
        <f t="shared" si="20"/>
        <v>0</v>
      </c>
      <c r="CL28" s="253">
        <f t="shared" si="21"/>
        <v>0</v>
      </c>
      <c r="CM28" s="253">
        <f t="shared" si="22"/>
        <v>0</v>
      </c>
      <c r="CN28" s="253">
        <f t="shared" si="23"/>
        <v>0</v>
      </c>
      <c r="CO28" s="253">
        <f t="shared" si="24"/>
        <v>0</v>
      </c>
      <c r="CP28" s="253">
        <f t="shared" si="25"/>
        <v>1</v>
      </c>
      <c r="CQ28" s="253">
        <f t="shared" si="26"/>
        <v>0</v>
      </c>
      <c r="CR28" s="253">
        <f t="shared" si="27"/>
        <v>1</v>
      </c>
      <c r="CS28" s="253">
        <f t="shared" si="28"/>
        <v>1</v>
      </c>
      <c r="CT28" s="253">
        <f t="shared" si="29"/>
        <v>0</v>
      </c>
      <c r="CU28" s="253">
        <f t="shared" si="30"/>
        <v>1</v>
      </c>
      <c r="CV28" s="253">
        <f t="shared" si="31"/>
        <v>0</v>
      </c>
      <c r="CW28" s="253">
        <f t="shared" si="32"/>
        <v>0</v>
      </c>
      <c r="CX28" s="253">
        <f t="shared" si="33"/>
        <v>0</v>
      </c>
      <c r="CY28" s="253">
        <f t="shared" si="34"/>
        <v>0</v>
      </c>
      <c r="CZ28" s="253">
        <f t="shared" si="35"/>
        <v>0</v>
      </c>
      <c r="DA28" s="253">
        <f t="shared" si="36"/>
        <v>0</v>
      </c>
      <c r="DB28" s="253">
        <f t="shared" si="37"/>
        <v>0</v>
      </c>
      <c r="DC28" s="253">
        <f t="shared" si="38"/>
        <v>0</v>
      </c>
      <c r="DD28" s="255">
        <v>11</v>
      </c>
      <c r="DE28" s="253">
        <f t="shared" si="39"/>
        <v>0</v>
      </c>
      <c r="DF28" s="253">
        <f t="shared" si="40"/>
        <v>1</v>
      </c>
      <c r="DG28" s="253">
        <f t="shared" si="41"/>
        <v>0</v>
      </c>
      <c r="DH28" s="253">
        <f t="shared" si="42"/>
        <v>0</v>
      </c>
      <c r="DI28" s="253">
        <f t="shared" si="43"/>
        <v>1</v>
      </c>
      <c r="DJ28" s="253">
        <f t="shared" si="44"/>
        <v>0</v>
      </c>
      <c r="DK28" s="253">
        <f t="shared" si="45"/>
        <v>1</v>
      </c>
      <c r="DL28" s="253">
        <f t="shared" si="46"/>
        <v>0</v>
      </c>
      <c r="DM28" s="253">
        <f t="shared" si="47"/>
        <v>0</v>
      </c>
      <c r="DN28" s="253">
        <f t="shared" si="48"/>
        <v>1</v>
      </c>
      <c r="DO28" s="253">
        <f t="shared" si="49"/>
        <v>0</v>
      </c>
      <c r="DP28" s="253">
        <f t="shared" si="50"/>
        <v>0</v>
      </c>
      <c r="DQ28" s="253">
        <f t="shared" si="51"/>
        <v>0</v>
      </c>
      <c r="DR28" s="253">
        <f t="shared" si="52"/>
        <v>0</v>
      </c>
      <c r="DS28" s="253">
        <f t="shared" si="53"/>
        <v>0</v>
      </c>
      <c r="DT28" s="253">
        <f t="shared" si="54"/>
        <v>0</v>
      </c>
      <c r="DU28" s="253">
        <f t="shared" si="55"/>
        <v>0</v>
      </c>
      <c r="DV28" s="253">
        <f t="shared" si="56"/>
        <v>0</v>
      </c>
      <c r="DW28" s="253">
        <f t="shared" si="57"/>
        <v>0</v>
      </c>
      <c r="DY28" s="534">
        <f>LARGE(BY4:BY41,13)</f>
        <v>79</v>
      </c>
      <c r="DZ28" s="534"/>
      <c r="EA28" s="538">
        <f>IF(DZ28&gt;0,0,DY28)</f>
        <v>79</v>
      </c>
      <c r="EB28" s="534">
        <f>IF(EA28=EA30,EB30+1,1)</f>
        <v>1</v>
      </c>
      <c r="EC28" s="534">
        <f>RANK(DY28,$DY$4:$DY$41)</f>
        <v>13</v>
      </c>
      <c r="ED28" s="537">
        <v>13</v>
      </c>
      <c r="EE28" s="537">
        <f>IF(EB28=1,ED28,CONCATENATE(ED28,"-",ED28+EB28-1))</f>
        <v>13</v>
      </c>
      <c r="EF28" s="534">
        <f ca="1">INDIRECT(EI26)</f>
        <v>79</v>
      </c>
      <c r="EG28" s="538">
        <f ca="1">INDIRECT(EK26)</f>
        <v>13</v>
      </c>
      <c r="EH28" s="534">
        <f ca="1">INDIRECT(EJ26)*2+EH26</f>
        <v>30</v>
      </c>
      <c r="EI28" s="534" t="str">
        <f>ADDRESS(EH28,$EG$3)</f>
        <v>$EA$30</v>
      </c>
      <c r="EJ28" s="534" t="str">
        <f>ADDRESS(EH28,$EG$3+1)</f>
        <v>$EB$30</v>
      </c>
      <c r="EK28" s="534" t="str">
        <f>ADDRESS(EH28,$EG$3+4)</f>
        <v>$EE$30</v>
      </c>
      <c r="EM28" s="617">
        <f>IF(BW28=$EF$20,$EG$20,IF(BW28=$EF$22,$EG$22,IF(BW28=$EF$24,$EG$24,IF(BW28=$EF$26,$EG$26,IF(BW28=$EF$28,$EG$28,IF(BW28=$EF$30,$EG$30,IF(BW28=$EF$32,$EG$32,IF(BW28=$EF$34,$EG$34,$EE$40))))))))</f>
        <v>19</v>
      </c>
      <c r="EN28" s="617">
        <f>IF(BW28=$EF$4,$EG$4,IF(BW28=$EF$6,$EG$6,IF(BW28=$EF$8,$EG$8,IF(BW28=$EF$10,$EG$10,IF(BW28=$EF$12,$EG$12,IF(BW28=$EF$14,$EG$14,IF(BW28=$EF$16,$EG$16,IF(BW28=$EF$18,$EG$18,EM28))))))))</f>
        <v>19</v>
      </c>
      <c r="EP28" s="270" t="s">
        <v>19</v>
      </c>
      <c r="EQ28" s="255">
        <v>12</v>
      </c>
      <c r="ER28" s="255">
        <v>1</v>
      </c>
      <c r="ES28" s="255">
        <v>1</v>
      </c>
      <c r="ET28" s="255">
        <v>10</v>
      </c>
      <c r="EU28" s="255">
        <v>4</v>
      </c>
      <c r="FU28" s="619"/>
      <c r="FV28" s="623"/>
    </row>
    <row r="29" spans="1:178" s="253" customFormat="1" ht="13.5" thickBot="1">
      <c r="A29" s="560"/>
      <c r="B29" s="611"/>
      <c r="C29" s="258">
        <v>1</v>
      </c>
      <c r="D29" s="259">
        <v>7</v>
      </c>
      <c r="E29" s="245">
        <f t="shared" si="0"/>
        <v>0</v>
      </c>
      <c r="F29" s="386">
        <v>4</v>
      </c>
      <c r="G29" s="387">
        <v>3</v>
      </c>
      <c r="H29" s="245">
        <f t="shared" si="1"/>
        <v>3</v>
      </c>
      <c r="I29" s="386">
        <v>4</v>
      </c>
      <c r="J29" s="387">
        <v>3</v>
      </c>
      <c r="K29" s="245">
        <f t="shared" si="2"/>
        <v>3</v>
      </c>
      <c r="L29" s="258">
        <v>4</v>
      </c>
      <c r="M29" s="259">
        <v>5</v>
      </c>
      <c r="N29" s="245">
        <f t="shared" si="3"/>
        <v>0</v>
      </c>
      <c r="O29" s="405">
        <v>6</v>
      </c>
      <c r="P29" s="406">
        <v>6</v>
      </c>
      <c r="Q29" s="245">
        <f t="shared" si="58"/>
        <v>1</v>
      </c>
      <c r="R29" s="386">
        <v>7</v>
      </c>
      <c r="S29" s="387">
        <v>6</v>
      </c>
      <c r="T29" s="295">
        <f t="shared" si="60"/>
        <v>3</v>
      </c>
      <c r="U29" s="258">
        <v>2</v>
      </c>
      <c r="V29" s="259">
        <v>4</v>
      </c>
      <c r="W29" s="295">
        <f t="shared" si="4"/>
        <v>0</v>
      </c>
      <c r="X29" s="258">
        <v>4</v>
      </c>
      <c r="Y29" s="259">
        <v>5</v>
      </c>
      <c r="Z29" s="295">
        <f t="shared" si="5"/>
        <v>0</v>
      </c>
      <c r="AA29" s="386">
        <v>17</v>
      </c>
      <c r="AB29" s="387">
        <v>3</v>
      </c>
      <c r="AC29" s="295">
        <f t="shared" si="59"/>
        <v>3</v>
      </c>
      <c r="AD29" s="258">
        <v>2</v>
      </c>
      <c r="AE29" s="259">
        <v>3</v>
      </c>
      <c r="AF29" s="245">
        <f t="shared" si="6"/>
        <v>0</v>
      </c>
      <c r="AG29" s="405">
        <v>4</v>
      </c>
      <c r="AH29" s="406">
        <v>4</v>
      </c>
      <c r="AI29" s="245">
        <f t="shared" si="7"/>
        <v>1</v>
      </c>
      <c r="AJ29" s="258">
        <v>1</v>
      </c>
      <c r="AK29" s="259">
        <v>2</v>
      </c>
      <c r="AL29" s="245">
        <f t="shared" si="8"/>
        <v>0</v>
      </c>
      <c r="AM29" s="280"/>
      <c r="AN29" s="281"/>
      <c r="AO29" s="245">
        <f t="shared" si="9"/>
        <v>0</v>
      </c>
      <c r="AP29" s="405">
        <v>3</v>
      </c>
      <c r="AQ29" s="406">
        <v>3</v>
      </c>
      <c r="AR29" s="245">
        <f t="shared" si="10"/>
        <v>1</v>
      </c>
      <c r="AS29" s="315"/>
      <c r="AT29" s="296"/>
      <c r="AU29" s="245">
        <f t="shared" si="11"/>
        <v>0</v>
      </c>
      <c r="AV29" s="315"/>
      <c r="AW29" s="296"/>
      <c r="AX29" s="245">
        <f t="shared" si="12"/>
        <v>0</v>
      </c>
      <c r="AY29" s="315"/>
      <c r="AZ29" s="296"/>
      <c r="BA29" s="245">
        <f t="shared" si="13"/>
        <v>0</v>
      </c>
      <c r="BB29" s="315"/>
      <c r="BC29" s="296"/>
      <c r="BD29" s="245">
        <f t="shared" si="14"/>
        <v>0</v>
      </c>
      <c r="BE29" s="315"/>
      <c r="BF29" s="296"/>
      <c r="BG29" s="245">
        <f t="shared" si="15"/>
        <v>0</v>
      </c>
      <c r="BH29" s="315"/>
      <c r="BI29" s="296"/>
      <c r="BJ29" s="295">
        <f t="shared" si="16"/>
        <v>0</v>
      </c>
      <c r="BK29" s="315"/>
      <c r="BL29" s="296"/>
      <c r="BM29" s="295">
        <f t="shared" si="17"/>
        <v>0</v>
      </c>
      <c r="BN29" s="319"/>
      <c r="BO29" s="320"/>
      <c r="BP29" s="295">
        <f t="shared" si="18"/>
        <v>0</v>
      </c>
      <c r="BQ29" s="319"/>
      <c r="BR29" s="320"/>
      <c r="BS29" s="295">
        <f t="shared" si="19"/>
        <v>0</v>
      </c>
      <c r="BT29" s="315"/>
      <c r="BU29" s="296"/>
      <c r="BV29" s="295">
        <f t="shared" si="61"/>
        <v>0</v>
      </c>
      <c r="BW29" s="586"/>
      <c r="BX29" s="573"/>
      <c r="BY29" s="588"/>
      <c r="BZ29" s="544"/>
      <c r="CA29" s="599"/>
      <c r="CB29" s="599"/>
      <c r="CC29" s="599"/>
      <c r="CD29" s="602"/>
      <c r="CE29" s="540"/>
      <c r="CK29" s="253">
        <f t="shared" si="20"/>
        <v>0</v>
      </c>
      <c r="CL29" s="253">
        <f t="shared" si="21"/>
        <v>1</v>
      </c>
      <c r="CM29" s="253">
        <f t="shared" si="22"/>
        <v>1</v>
      </c>
      <c r="CN29" s="253">
        <f t="shared" si="23"/>
        <v>0</v>
      </c>
      <c r="CO29" s="253">
        <f t="shared" si="24"/>
        <v>0</v>
      </c>
      <c r="CP29" s="253">
        <f t="shared" si="25"/>
        <v>1</v>
      </c>
      <c r="CQ29" s="253">
        <f t="shared" si="26"/>
        <v>0</v>
      </c>
      <c r="CR29" s="253">
        <f t="shared" si="27"/>
        <v>0</v>
      </c>
      <c r="CS29" s="253">
        <f t="shared" si="28"/>
        <v>1</v>
      </c>
      <c r="CT29" s="253">
        <f t="shared" si="29"/>
        <v>0</v>
      </c>
      <c r="CU29" s="253">
        <f t="shared" si="30"/>
        <v>0</v>
      </c>
      <c r="CV29" s="253">
        <f t="shared" si="31"/>
        <v>0</v>
      </c>
      <c r="CW29" s="253">
        <f t="shared" si="32"/>
        <v>0</v>
      </c>
      <c r="CX29" s="253">
        <f t="shared" si="33"/>
        <v>0</v>
      </c>
      <c r="CY29" s="253">
        <f t="shared" si="34"/>
        <v>0</v>
      </c>
      <c r="CZ29" s="253">
        <f t="shared" si="35"/>
        <v>0</v>
      </c>
      <c r="DA29" s="253">
        <f t="shared" si="36"/>
        <v>0</v>
      </c>
      <c r="DB29" s="253">
        <f t="shared" si="37"/>
        <v>0</v>
      </c>
      <c r="DC29" s="253">
        <f t="shared" si="38"/>
        <v>0</v>
      </c>
      <c r="DD29" s="255">
        <v>12</v>
      </c>
      <c r="DE29" s="253">
        <f t="shared" si="39"/>
        <v>0</v>
      </c>
      <c r="DF29" s="253">
        <f t="shared" si="40"/>
        <v>0</v>
      </c>
      <c r="DG29" s="253">
        <f t="shared" si="41"/>
        <v>0</v>
      </c>
      <c r="DH29" s="253">
        <f t="shared" si="42"/>
        <v>0</v>
      </c>
      <c r="DI29" s="253">
        <f t="shared" si="43"/>
        <v>1</v>
      </c>
      <c r="DJ29" s="253">
        <f t="shared" si="44"/>
        <v>0</v>
      </c>
      <c r="DK29" s="253">
        <f t="shared" si="45"/>
        <v>0</v>
      </c>
      <c r="DL29" s="253">
        <f t="shared" si="46"/>
        <v>0</v>
      </c>
      <c r="DM29" s="253">
        <f t="shared" si="47"/>
        <v>0</v>
      </c>
      <c r="DN29" s="253">
        <f t="shared" si="48"/>
        <v>0</v>
      </c>
      <c r="DO29" s="253">
        <f t="shared" si="49"/>
        <v>1</v>
      </c>
      <c r="DP29" s="253">
        <f t="shared" si="50"/>
        <v>0</v>
      </c>
      <c r="DQ29" s="253">
        <f t="shared" si="51"/>
        <v>0</v>
      </c>
      <c r="DR29" s="253">
        <f t="shared" si="52"/>
        <v>1</v>
      </c>
      <c r="DS29" s="253">
        <f t="shared" si="53"/>
        <v>0</v>
      </c>
      <c r="DT29" s="253">
        <f t="shared" si="54"/>
        <v>0</v>
      </c>
      <c r="DU29" s="253">
        <f t="shared" si="55"/>
        <v>0</v>
      </c>
      <c r="DV29" s="253">
        <f t="shared" si="56"/>
        <v>0</v>
      </c>
      <c r="DW29" s="253">
        <f t="shared" si="57"/>
        <v>0</v>
      </c>
      <c r="DY29" s="534"/>
      <c r="DZ29" s="534"/>
      <c r="EA29" s="538"/>
      <c r="EB29" s="534"/>
      <c r="EC29" s="534"/>
      <c r="ED29" s="537"/>
      <c r="EE29" s="537"/>
      <c r="EF29" s="534"/>
      <c r="EG29" s="538"/>
      <c r="EH29" s="534"/>
      <c r="EI29" s="534"/>
      <c r="EJ29" s="534"/>
      <c r="EK29" s="534"/>
      <c r="EM29" s="617"/>
      <c r="EN29" s="617"/>
      <c r="EP29" s="270" t="s">
        <v>26</v>
      </c>
      <c r="EQ29" s="255">
        <v>13</v>
      </c>
      <c r="ER29" s="255">
        <v>1</v>
      </c>
      <c r="ES29" s="255">
        <v>1</v>
      </c>
      <c r="ET29" s="255">
        <v>11</v>
      </c>
      <c r="EU29" s="255">
        <v>4</v>
      </c>
      <c r="FU29" s="620"/>
      <c r="FV29" s="624"/>
    </row>
    <row r="30" spans="1:178" s="253" customFormat="1" ht="13.5" thickBot="1">
      <c r="A30" s="559">
        <v>14</v>
      </c>
      <c r="B30" s="555" t="s">
        <v>116</v>
      </c>
      <c r="C30" s="287">
        <v>3</v>
      </c>
      <c r="D30" s="327">
        <v>1</v>
      </c>
      <c r="E30" s="245">
        <f t="shared" si="0"/>
        <v>3</v>
      </c>
      <c r="F30" s="287">
        <v>6</v>
      </c>
      <c r="G30" s="327">
        <v>4</v>
      </c>
      <c r="H30" s="245">
        <f t="shared" si="1"/>
        <v>3</v>
      </c>
      <c r="I30" s="287">
        <v>5</v>
      </c>
      <c r="J30" s="327">
        <v>2</v>
      </c>
      <c r="K30" s="245">
        <f t="shared" si="2"/>
        <v>3</v>
      </c>
      <c r="L30" s="287">
        <v>4</v>
      </c>
      <c r="M30" s="327">
        <v>3</v>
      </c>
      <c r="N30" s="245">
        <f t="shared" si="3"/>
        <v>3</v>
      </c>
      <c r="O30" s="241">
        <v>4</v>
      </c>
      <c r="P30" s="242">
        <v>5</v>
      </c>
      <c r="Q30" s="245">
        <f t="shared" si="58"/>
        <v>0</v>
      </c>
      <c r="R30" s="241">
        <v>1</v>
      </c>
      <c r="S30" s="242">
        <v>2</v>
      </c>
      <c r="T30" s="265">
        <f t="shared" si="60"/>
        <v>0</v>
      </c>
      <c r="U30" s="287">
        <v>7</v>
      </c>
      <c r="V30" s="327">
        <v>4</v>
      </c>
      <c r="W30" s="265">
        <f t="shared" si="4"/>
        <v>3</v>
      </c>
      <c r="X30" s="287">
        <v>1</v>
      </c>
      <c r="Y30" s="327">
        <v>0</v>
      </c>
      <c r="Z30" s="265">
        <f t="shared" si="5"/>
        <v>3</v>
      </c>
      <c r="AA30" s="241">
        <v>1</v>
      </c>
      <c r="AB30" s="242">
        <v>5</v>
      </c>
      <c r="AC30" s="265">
        <f t="shared" si="59"/>
        <v>0</v>
      </c>
      <c r="AD30" s="287">
        <v>4</v>
      </c>
      <c r="AE30" s="327">
        <v>2</v>
      </c>
      <c r="AF30" s="245">
        <f t="shared" si="6"/>
        <v>3</v>
      </c>
      <c r="AG30" s="287">
        <v>5</v>
      </c>
      <c r="AH30" s="327">
        <v>2</v>
      </c>
      <c r="AI30" s="245">
        <f t="shared" si="7"/>
        <v>3</v>
      </c>
      <c r="AJ30" s="287">
        <v>3</v>
      </c>
      <c r="AK30" s="327">
        <v>1</v>
      </c>
      <c r="AL30" s="245">
        <f t="shared" si="8"/>
        <v>3</v>
      </c>
      <c r="AM30" s="287">
        <v>4</v>
      </c>
      <c r="AN30" s="327">
        <v>2</v>
      </c>
      <c r="AO30" s="245">
        <f t="shared" si="9"/>
        <v>3</v>
      </c>
      <c r="AP30" s="238"/>
      <c r="AQ30" s="239"/>
      <c r="AR30" s="245">
        <f t="shared" si="10"/>
        <v>0</v>
      </c>
      <c r="AS30" s="291"/>
      <c r="AT30" s="247"/>
      <c r="AU30" s="245">
        <f t="shared" si="11"/>
        <v>0</v>
      </c>
      <c r="AV30" s="301"/>
      <c r="AW30" s="302"/>
      <c r="AX30" s="245">
        <f t="shared" si="12"/>
        <v>0</v>
      </c>
      <c r="AY30" s="301"/>
      <c r="AZ30" s="302"/>
      <c r="BA30" s="245">
        <f t="shared" si="13"/>
        <v>0</v>
      </c>
      <c r="BB30" s="252"/>
      <c r="BC30" s="250"/>
      <c r="BD30" s="245">
        <f t="shared" si="14"/>
        <v>0</v>
      </c>
      <c r="BE30" s="301"/>
      <c r="BF30" s="302"/>
      <c r="BG30" s="245">
        <f t="shared" si="15"/>
        <v>0</v>
      </c>
      <c r="BH30" s="252"/>
      <c r="BI30" s="250"/>
      <c r="BJ30" s="265">
        <f t="shared" si="16"/>
        <v>0</v>
      </c>
      <c r="BK30" s="298"/>
      <c r="BL30" s="248"/>
      <c r="BM30" s="265">
        <f t="shared" si="17"/>
        <v>0</v>
      </c>
      <c r="BN30" s="317"/>
      <c r="BO30" s="318"/>
      <c r="BP30" s="265">
        <f t="shared" si="18"/>
        <v>0</v>
      </c>
      <c r="BQ30" s="317"/>
      <c r="BR30" s="318"/>
      <c r="BS30" s="265">
        <f t="shared" si="19"/>
        <v>0</v>
      </c>
      <c r="BT30" s="301"/>
      <c r="BU30" s="302"/>
      <c r="BV30" s="265">
        <f t="shared" si="61"/>
        <v>0</v>
      </c>
      <c r="BW30" s="585">
        <f>AR31+AR30+AO30+AO31+AL31+AL30+AI30+AI31+AF31+AF30+AC30+AC31+Z31+Z30+W30+W31+T31+T30+Q30+Q31+N31+N30+K30+K31+H31+H30+E30+E31</f>
        <v>54</v>
      </c>
      <c r="BX30" s="572">
        <f>AP31+AP30+AM30+AM31+AJ31+AJ30+AG30+AG31+AD31+AD30+AA30+AA31+X31+X30+U30+U31+R31+R30+O30+O31+L31+L30+I30+I31+F31+F30+C30+C31</f>
        <v>96</v>
      </c>
      <c r="BY30" s="587">
        <f>AQ31+AQ30+AN30+AN31+AK31+AK30+AH30+AH31+AE31+AE30+AB30+AB31+Y31+Y30+V30+V31+S31+S30+P30+P31+M31+M30+J30+J31+G31+G30+D30+D31</f>
        <v>73</v>
      </c>
      <c r="BZ30" s="543">
        <f>26-(COUNTBLANK(C30:AQ31)-4)/2</f>
        <v>26</v>
      </c>
      <c r="CA30" s="592">
        <f>SUM(CK30:DC31)</f>
        <v>17</v>
      </c>
      <c r="CB30" s="594">
        <f>SUM(DE30:DW31)</f>
        <v>3</v>
      </c>
      <c r="CC30" s="596">
        <f>BZ30-CA30-CB30</f>
        <v>6</v>
      </c>
      <c r="CD30" s="601" t="str">
        <f>B30</f>
        <v>АДС</v>
      </c>
      <c r="CE30" s="540"/>
      <c r="CK30" s="253">
        <f t="shared" si="20"/>
        <v>1</v>
      </c>
      <c r="CL30" s="253">
        <f t="shared" si="21"/>
        <v>1</v>
      </c>
      <c r="CM30" s="253">
        <f t="shared" si="22"/>
        <v>1</v>
      </c>
      <c r="CN30" s="253">
        <f t="shared" si="23"/>
        <v>1</v>
      </c>
      <c r="CO30" s="253">
        <f t="shared" si="24"/>
        <v>0</v>
      </c>
      <c r="CP30" s="253">
        <f t="shared" si="25"/>
        <v>0</v>
      </c>
      <c r="CQ30" s="253">
        <f t="shared" si="26"/>
        <v>1</v>
      </c>
      <c r="CR30" s="253">
        <f t="shared" si="27"/>
        <v>1</v>
      </c>
      <c r="CS30" s="253">
        <f t="shared" si="28"/>
        <v>0</v>
      </c>
      <c r="CT30" s="253">
        <f t="shared" si="29"/>
        <v>1</v>
      </c>
      <c r="CU30" s="253">
        <f t="shared" si="30"/>
        <v>1</v>
      </c>
      <c r="CV30" s="253">
        <f t="shared" si="31"/>
        <v>1</v>
      </c>
      <c r="CW30" s="253">
        <f t="shared" si="32"/>
        <v>1</v>
      </c>
      <c r="CX30" s="253">
        <f t="shared" si="33"/>
        <v>0</v>
      </c>
      <c r="CY30" s="253">
        <f t="shared" si="34"/>
        <v>0</v>
      </c>
      <c r="CZ30" s="253">
        <f t="shared" si="35"/>
        <v>0</v>
      </c>
      <c r="DA30" s="253">
        <f t="shared" si="36"/>
        <v>0</v>
      </c>
      <c r="DB30" s="253">
        <f t="shared" si="37"/>
        <v>0</v>
      </c>
      <c r="DC30" s="253">
        <f t="shared" si="38"/>
        <v>0</v>
      </c>
      <c r="DD30" s="255"/>
      <c r="DE30" s="253">
        <f t="shared" si="39"/>
        <v>0</v>
      </c>
      <c r="DF30" s="253">
        <f t="shared" si="40"/>
        <v>0</v>
      </c>
      <c r="DG30" s="253">
        <f t="shared" si="41"/>
        <v>0</v>
      </c>
      <c r="DH30" s="253">
        <f t="shared" si="42"/>
        <v>0</v>
      </c>
      <c r="DI30" s="253">
        <f t="shared" si="43"/>
        <v>0</v>
      </c>
      <c r="DJ30" s="253">
        <f t="shared" si="44"/>
        <v>0</v>
      </c>
      <c r="DK30" s="253">
        <f t="shared" si="45"/>
        <v>0</v>
      </c>
      <c r="DL30" s="253">
        <f t="shared" si="46"/>
        <v>0</v>
      </c>
      <c r="DM30" s="253">
        <f t="shared" si="47"/>
        <v>0</v>
      </c>
      <c r="DN30" s="253">
        <f t="shared" si="48"/>
        <v>0</v>
      </c>
      <c r="DO30" s="253">
        <f t="shared" si="49"/>
        <v>0</v>
      </c>
      <c r="DP30" s="253">
        <f t="shared" si="50"/>
        <v>0</v>
      </c>
      <c r="DQ30" s="253">
        <f t="shared" si="51"/>
        <v>0</v>
      </c>
      <c r="DR30" s="253">
        <f t="shared" si="52"/>
        <v>0</v>
      </c>
      <c r="DS30" s="253">
        <f t="shared" si="53"/>
        <v>0</v>
      </c>
      <c r="DT30" s="253">
        <f t="shared" si="54"/>
        <v>0</v>
      </c>
      <c r="DU30" s="253">
        <f t="shared" si="55"/>
        <v>0</v>
      </c>
      <c r="DV30" s="253">
        <f t="shared" si="56"/>
        <v>0</v>
      </c>
      <c r="DW30" s="253">
        <f t="shared" si="57"/>
        <v>0</v>
      </c>
      <c r="DY30" s="534">
        <f>LARGE(BY4:BY41,14)</f>
        <v>73</v>
      </c>
      <c r="DZ30" s="534"/>
      <c r="EA30" s="538">
        <f>IF(DZ30&gt;0,0,DY30)</f>
        <v>73</v>
      </c>
      <c r="EB30" s="534">
        <v>1</v>
      </c>
      <c r="EC30" s="534">
        <f>RANK(DY30,$DY$4:$DY$41)</f>
        <v>14</v>
      </c>
      <c r="ED30" s="537">
        <v>14</v>
      </c>
      <c r="EE30" s="537">
        <f>IF(EB30=1,ED30,CONCATENATE(ED30,"-",ED30+EB30-1))</f>
        <v>14</v>
      </c>
      <c r="EF30" s="534">
        <f ca="1">INDIRECT(EI28)</f>
        <v>73</v>
      </c>
      <c r="EG30" s="538">
        <f ca="1">INDIRECT(EK28)</f>
        <v>14</v>
      </c>
      <c r="EH30" s="534">
        <f ca="1">INDIRECT(EJ28)*2+EH28</f>
        <v>32</v>
      </c>
      <c r="EI30" s="534" t="str">
        <f>ADDRESS(EH30,$EG$3)</f>
        <v>$EA$32</v>
      </c>
      <c r="EJ30" s="534" t="str">
        <f>ADDRESS(EH30,$EG$3+1)</f>
        <v>$EB$32</v>
      </c>
      <c r="EK30" s="534" t="str">
        <f>ADDRESS(EH30,$EG$3+4)</f>
        <v>$EE$32</v>
      </c>
      <c r="EM30" s="617">
        <f>IF(BW30=$EF$20,$EG$20,IF(BW30=$EF$22,$EG$22,IF(BW30=$EF$24,$EG$24,IF(BW30=$EF$26,$EG$26,IF(BW30=$EF$28,$EG$28,IF(BW30=$EF$30,$EG$30,IF(BW30=$EF$32,$EG$32,IF(BW30=$EF$34,$EG$34,$EE$40))))))))</f>
        <v>19</v>
      </c>
      <c r="EN30" s="617">
        <f>IF(BW30=$EF$4,$EG$4,IF(BW30=$EF$6,$EG$6,IF(BW30=$EF$8,$EG$8,IF(BW30=$EF$10,$EG$10,IF(BW30=$EF$12,$EG$12,IF(BW30=$EF$14,$EG$14,IF(BW30=$EF$16,$EG$16,IF(BW30=$EF$18,$EG$18,EM30))))))))</f>
        <v>19</v>
      </c>
      <c r="EP30" s="255"/>
      <c r="EQ30" s="255"/>
      <c r="ER30" s="255"/>
      <c r="ES30" s="255"/>
      <c r="ET30" s="255"/>
      <c r="EU30" s="255"/>
      <c r="FU30" s="619"/>
      <c r="FV30" s="623"/>
    </row>
    <row r="31" spans="1:178" s="253" customFormat="1" ht="13.5" thickBot="1">
      <c r="A31" s="560"/>
      <c r="B31" s="556"/>
      <c r="C31" s="386">
        <v>4</v>
      </c>
      <c r="D31" s="387">
        <v>2</v>
      </c>
      <c r="E31" s="245">
        <f t="shared" si="0"/>
        <v>3</v>
      </c>
      <c r="F31" s="405">
        <v>3</v>
      </c>
      <c r="G31" s="406">
        <v>3</v>
      </c>
      <c r="H31" s="245">
        <f t="shared" si="1"/>
        <v>1</v>
      </c>
      <c r="I31" s="386">
        <v>4</v>
      </c>
      <c r="J31" s="387">
        <v>2</v>
      </c>
      <c r="K31" s="245">
        <f t="shared" si="2"/>
        <v>3</v>
      </c>
      <c r="L31" s="258">
        <v>3</v>
      </c>
      <c r="M31" s="259">
        <v>9</v>
      </c>
      <c r="N31" s="245">
        <f t="shared" si="3"/>
        <v>0</v>
      </c>
      <c r="O31" s="386">
        <v>6</v>
      </c>
      <c r="P31" s="387">
        <v>1</v>
      </c>
      <c r="Q31" s="245">
        <f t="shared" si="58"/>
        <v>3</v>
      </c>
      <c r="R31" s="258">
        <v>2</v>
      </c>
      <c r="S31" s="259">
        <v>9</v>
      </c>
      <c r="T31" s="295">
        <f t="shared" si="60"/>
        <v>0</v>
      </c>
      <c r="U31" s="405">
        <v>3</v>
      </c>
      <c r="V31" s="406">
        <v>3</v>
      </c>
      <c r="W31" s="295">
        <f t="shared" si="4"/>
        <v>1</v>
      </c>
      <c r="X31" s="386">
        <v>3</v>
      </c>
      <c r="Y31" s="387">
        <v>2</v>
      </c>
      <c r="Z31" s="295">
        <f t="shared" si="5"/>
        <v>3</v>
      </c>
      <c r="AA31" s="386">
        <v>5</v>
      </c>
      <c r="AB31" s="387">
        <v>3</v>
      </c>
      <c r="AC31" s="295">
        <f t="shared" si="59"/>
        <v>3</v>
      </c>
      <c r="AD31" s="386">
        <v>7</v>
      </c>
      <c r="AE31" s="387">
        <v>0</v>
      </c>
      <c r="AF31" s="245">
        <f t="shared" si="6"/>
        <v>3</v>
      </c>
      <c r="AG31" s="386">
        <v>3</v>
      </c>
      <c r="AH31" s="387">
        <v>0</v>
      </c>
      <c r="AI31" s="245">
        <f t="shared" si="7"/>
        <v>3</v>
      </c>
      <c r="AJ31" s="258">
        <v>2</v>
      </c>
      <c r="AK31" s="259">
        <v>3</v>
      </c>
      <c r="AL31" s="245">
        <f t="shared" si="8"/>
        <v>0</v>
      </c>
      <c r="AM31" s="405">
        <v>3</v>
      </c>
      <c r="AN31" s="406">
        <v>3</v>
      </c>
      <c r="AO31" s="245">
        <f t="shared" si="9"/>
        <v>1</v>
      </c>
      <c r="AP31" s="280"/>
      <c r="AQ31" s="281"/>
      <c r="AR31" s="245">
        <f t="shared" si="10"/>
        <v>0</v>
      </c>
      <c r="AS31" s="315"/>
      <c r="AT31" s="296"/>
      <c r="AU31" s="245">
        <f t="shared" si="11"/>
        <v>0</v>
      </c>
      <c r="AV31" s="315"/>
      <c r="AW31" s="296"/>
      <c r="AX31" s="245">
        <f t="shared" si="12"/>
        <v>0</v>
      </c>
      <c r="AY31" s="315"/>
      <c r="AZ31" s="296"/>
      <c r="BA31" s="245">
        <f t="shared" si="13"/>
        <v>0</v>
      </c>
      <c r="BB31" s="315"/>
      <c r="BC31" s="296"/>
      <c r="BD31" s="245">
        <f t="shared" si="14"/>
        <v>0</v>
      </c>
      <c r="BE31" s="315"/>
      <c r="BF31" s="296"/>
      <c r="BG31" s="245">
        <f t="shared" si="15"/>
        <v>0</v>
      </c>
      <c r="BH31" s="315"/>
      <c r="BI31" s="296"/>
      <c r="BJ31" s="295">
        <f t="shared" si="16"/>
        <v>0</v>
      </c>
      <c r="BK31" s="315"/>
      <c r="BL31" s="296"/>
      <c r="BM31" s="295">
        <f t="shared" si="17"/>
        <v>0</v>
      </c>
      <c r="BN31" s="319"/>
      <c r="BO31" s="320"/>
      <c r="BP31" s="295">
        <f t="shared" si="18"/>
        <v>0</v>
      </c>
      <c r="BQ31" s="319"/>
      <c r="BR31" s="320"/>
      <c r="BS31" s="295">
        <f t="shared" si="19"/>
        <v>0</v>
      </c>
      <c r="BT31" s="315"/>
      <c r="BU31" s="296"/>
      <c r="BV31" s="295">
        <f t="shared" si="61"/>
        <v>0</v>
      </c>
      <c r="BW31" s="586"/>
      <c r="BX31" s="573"/>
      <c r="BY31" s="588"/>
      <c r="BZ31" s="544"/>
      <c r="CA31" s="598"/>
      <c r="CB31" s="599"/>
      <c r="CC31" s="600"/>
      <c r="CD31" s="602"/>
      <c r="CE31" s="540"/>
      <c r="CK31" s="253">
        <f t="shared" si="20"/>
        <v>1</v>
      </c>
      <c r="CL31" s="253">
        <f t="shared" si="21"/>
        <v>0</v>
      </c>
      <c r="CM31" s="253">
        <f t="shared" si="22"/>
        <v>1</v>
      </c>
      <c r="CN31" s="253">
        <f t="shared" si="23"/>
        <v>0</v>
      </c>
      <c r="CO31" s="253">
        <f t="shared" si="24"/>
        <v>1</v>
      </c>
      <c r="CP31" s="253">
        <f t="shared" si="25"/>
        <v>0</v>
      </c>
      <c r="CQ31" s="253">
        <f t="shared" si="26"/>
        <v>0</v>
      </c>
      <c r="CR31" s="253">
        <f t="shared" si="27"/>
        <v>1</v>
      </c>
      <c r="CS31" s="253">
        <f t="shared" si="28"/>
        <v>1</v>
      </c>
      <c r="CT31" s="253">
        <f t="shared" si="29"/>
        <v>1</v>
      </c>
      <c r="CU31" s="253">
        <f t="shared" si="30"/>
        <v>1</v>
      </c>
      <c r="CV31" s="253">
        <f t="shared" si="31"/>
        <v>0</v>
      </c>
      <c r="CW31" s="253">
        <f t="shared" si="32"/>
        <v>0</v>
      </c>
      <c r="CX31" s="253">
        <f t="shared" si="33"/>
        <v>0</v>
      </c>
      <c r="CY31" s="253">
        <f t="shared" si="34"/>
        <v>0</v>
      </c>
      <c r="CZ31" s="253">
        <f t="shared" si="35"/>
        <v>0</v>
      </c>
      <c r="DA31" s="253">
        <f t="shared" si="36"/>
        <v>0</v>
      </c>
      <c r="DB31" s="253">
        <f t="shared" si="37"/>
        <v>0</v>
      </c>
      <c r="DC31" s="253">
        <f t="shared" si="38"/>
        <v>0</v>
      </c>
      <c r="DD31" s="255"/>
      <c r="DE31" s="253">
        <f t="shared" si="39"/>
        <v>0</v>
      </c>
      <c r="DF31" s="253">
        <f t="shared" si="40"/>
        <v>1</v>
      </c>
      <c r="DG31" s="253">
        <f t="shared" si="41"/>
        <v>0</v>
      </c>
      <c r="DH31" s="253">
        <f t="shared" si="42"/>
        <v>0</v>
      </c>
      <c r="DI31" s="253">
        <f t="shared" si="43"/>
        <v>0</v>
      </c>
      <c r="DJ31" s="253">
        <f t="shared" si="44"/>
        <v>0</v>
      </c>
      <c r="DK31" s="253">
        <f t="shared" si="45"/>
        <v>1</v>
      </c>
      <c r="DL31" s="253">
        <f t="shared" si="46"/>
        <v>0</v>
      </c>
      <c r="DM31" s="253">
        <f t="shared" si="47"/>
        <v>0</v>
      </c>
      <c r="DN31" s="253">
        <f t="shared" si="48"/>
        <v>0</v>
      </c>
      <c r="DO31" s="253">
        <f t="shared" si="49"/>
        <v>0</v>
      </c>
      <c r="DP31" s="253">
        <f t="shared" si="50"/>
        <v>0</v>
      </c>
      <c r="DQ31" s="253">
        <f t="shared" si="51"/>
        <v>1</v>
      </c>
      <c r="DR31" s="253">
        <f t="shared" si="52"/>
        <v>0</v>
      </c>
      <c r="DS31" s="253">
        <f t="shared" si="53"/>
        <v>0</v>
      </c>
      <c r="DT31" s="253">
        <f t="shared" si="54"/>
        <v>0</v>
      </c>
      <c r="DU31" s="253">
        <f t="shared" si="55"/>
        <v>0</v>
      </c>
      <c r="DV31" s="253">
        <f t="shared" si="56"/>
        <v>0</v>
      </c>
      <c r="DW31" s="253">
        <f t="shared" si="57"/>
        <v>0</v>
      </c>
      <c r="DY31" s="534"/>
      <c r="DZ31" s="534"/>
      <c r="EA31" s="538"/>
      <c r="EB31" s="534"/>
      <c r="EC31" s="534"/>
      <c r="ED31" s="537"/>
      <c r="EE31" s="537"/>
      <c r="EF31" s="534"/>
      <c r="EG31" s="538"/>
      <c r="EH31" s="534"/>
      <c r="EI31" s="534"/>
      <c r="EJ31" s="534"/>
      <c r="EK31" s="534"/>
      <c r="EM31" s="617"/>
      <c r="EN31" s="617"/>
      <c r="EP31" s="255"/>
      <c r="EQ31" s="255"/>
      <c r="ER31" s="255"/>
      <c r="ES31" s="255"/>
      <c r="ET31" s="255"/>
      <c r="EU31" s="255"/>
      <c r="FU31" s="620"/>
      <c r="FV31" s="624"/>
    </row>
    <row r="32" spans="1:219" ht="12" hidden="1" thickBot="1">
      <c r="A32" s="561">
        <v>15</v>
      </c>
      <c r="B32" s="564"/>
      <c r="C32" s="59"/>
      <c r="D32" s="46"/>
      <c r="E32" s="38">
        <f aca="true" t="shared" si="62" ref="E32:E41">IF(C32&gt;D32,3,IF(C32=D32,IF(C32&lt;&gt;"",1,0),0))</f>
        <v>0</v>
      </c>
      <c r="F32" s="55"/>
      <c r="G32" s="56"/>
      <c r="H32" s="42">
        <f aca="true" t="shared" si="63" ref="H32:H41">IF(F32&gt;G32,3,IF(F32=G32,IF(F32&lt;&gt;"",1,0),0))</f>
        <v>0</v>
      </c>
      <c r="I32" s="60"/>
      <c r="J32" s="46"/>
      <c r="K32" s="42">
        <f aca="true" t="shared" si="64" ref="K32:K41">IF(I32&gt;J32,3,IF(I32=J32,IF(I32&lt;&gt;"",1,0),0))</f>
        <v>0</v>
      </c>
      <c r="L32" s="55"/>
      <c r="M32" s="56"/>
      <c r="N32" s="42">
        <f aca="true" t="shared" si="65" ref="N32:N41">IF(L32&gt;M32,3,IF(L32=M32,IF(L32&lt;&gt;"",1,0),0))</f>
        <v>0</v>
      </c>
      <c r="O32" s="60"/>
      <c r="P32" s="46"/>
      <c r="Q32" s="42">
        <f aca="true" t="shared" si="66" ref="Q32:Q41">IF(O32&gt;P32,3,IF(O32=P32,IF(O32&lt;&gt;"",1,0),0))</f>
        <v>0</v>
      </c>
      <c r="R32" s="55"/>
      <c r="S32" s="56"/>
      <c r="T32" s="46">
        <f aca="true" t="shared" si="67" ref="T32:T41">IF(R32&gt;S32,3,IF(R32=S32,IF(R32&lt;&gt;"",1,0),0))</f>
        <v>0</v>
      </c>
      <c r="U32" s="60"/>
      <c r="V32" s="46"/>
      <c r="W32" s="46">
        <f aca="true" t="shared" si="68" ref="W32:W41">IF(U32&gt;V32,3,IF(U32=V32,IF(U32&lt;&gt;"",1,0),0))</f>
        <v>0</v>
      </c>
      <c r="X32" s="55"/>
      <c r="Y32" s="56"/>
      <c r="Z32" s="46">
        <f aca="true" t="shared" si="69" ref="Z32:Z41">IF(X32&gt;Y32,3,IF(X32=Y32,IF(X32&lt;&gt;"",1,0),0))</f>
        <v>0</v>
      </c>
      <c r="AA32" s="60"/>
      <c r="AB32" s="61"/>
      <c r="AC32" s="46">
        <f aca="true" t="shared" si="70" ref="AC32:AC41">IF(AA32&gt;AB32,3,IF(AA32=AB32,IF(AA32&lt;&gt;"",1,0),0))</f>
        <v>0</v>
      </c>
      <c r="AD32" s="55"/>
      <c r="AE32" s="56"/>
      <c r="AF32" s="42">
        <f>IF(AD32&gt;AE32,3,IF(AD32=AE32,IF(AD32&lt;&gt;"",1,0),0))</f>
        <v>0</v>
      </c>
      <c r="AG32" s="46"/>
      <c r="AH32" s="61"/>
      <c r="AI32" s="42">
        <f>IF(AG32&gt;AH32,3,IF(AG32=AH32,IF(AG32&lt;&gt;"",1,0),0))</f>
        <v>0</v>
      </c>
      <c r="AJ32" s="55"/>
      <c r="AK32" s="56"/>
      <c r="AL32" s="39">
        <f aca="true" t="shared" si="71" ref="AL32:AL41">IF(AJ32&gt;AK32,3,IF(AJ32=AK32,IF(AJ32&lt;&gt;"",1,0),0))</f>
        <v>0</v>
      </c>
      <c r="AM32" s="45"/>
      <c r="AN32" s="40"/>
      <c r="AO32" s="39">
        <f aca="true" t="shared" si="72" ref="AO32:AO41">IF(AM32&gt;AN32,3,IF(AM32=AN32,IF(AM32&lt;&gt;"",1,0),0))</f>
        <v>0</v>
      </c>
      <c r="AP32" s="62"/>
      <c r="AQ32" s="63"/>
      <c r="AR32" s="39">
        <f aca="true" t="shared" si="73" ref="AR32:AR41">IF(AP32&gt;AQ32,3,IF(AP32=AQ32,IF(AP32&lt;&gt;"",1,0),0))</f>
        <v>0</v>
      </c>
      <c r="AS32" s="64"/>
      <c r="AT32" s="65"/>
      <c r="AU32" s="39">
        <f aca="true" t="shared" si="74" ref="AU32:AU41">IF(AS32&gt;AT32,3,IF(AS32=AT32,IF(AS32&lt;&gt;"",1,0),0))</f>
        <v>0</v>
      </c>
      <c r="AV32" s="66"/>
      <c r="AW32" s="67"/>
      <c r="AX32" s="39">
        <f aca="true" t="shared" si="75" ref="AX32:AX41">IF(AV32&gt;AW32,3,IF(AV32=AW32,IF(AV32&lt;&gt;"",1,0),0))</f>
        <v>0</v>
      </c>
      <c r="AY32" s="66"/>
      <c r="AZ32" s="67"/>
      <c r="BA32" s="39">
        <f aca="true" t="shared" si="76" ref="BA32:BA41">IF(AY32&gt;AZ32,3,IF(AY32=AZ32,IF(AY32&lt;&gt;"",1,0),0))</f>
        <v>0</v>
      </c>
      <c r="BB32" s="68"/>
      <c r="BC32" s="69"/>
      <c r="BD32" s="39">
        <f aca="true" t="shared" si="77" ref="BD32:BD41">IF(BB32&gt;BC32,3,IF(BB32=BC32,IF(BB32&lt;&gt;"",1,0),0))</f>
        <v>0</v>
      </c>
      <c r="BE32" s="66"/>
      <c r="BF32" s="67"/>
      <c r="BG32" s="39">
        <f aca="true" t="shared" si="78" ref="BG32:BG41">IF(BE32&gt;BF32,3,IF(BE32=BF32,IF(BE32&lt;&gt;"",1,0),0))</f>
        <v>0</v>
      </c>
      <c r="BH32" s="68"/>
      <c r="BI32" s="69"/>
      <c r="BJ32" s="41">
        <f aca="true" t="shared" si="79" ref="BJ32:BJ41">IF(BH32&gt;BI32,3,IF(BH32=BI32,IF(BH32&lt;&gt;"",1,0),0))</f>
        <v>0</v>
      </c>
      <c r="BK32" s="45"/>
      <c r="BL32" s="40"/>
      <c r="BM32" s="41">
        <f aca="true" t="shared" si="80" ref="BM32:BM41">IF(BK32&gt;BL32,3,IF(BK32=BL32,IF(BK32&lt;&gt;"",1,0),0))</f>
        <v>0</v>
      </c>
      <c r="BN32" s="49"/>
      <c r="BO32" s="50"/>
      <c r="BP32" s="41">
        <f aca="true" t="shared" si="81" ref="BP32:BP41">IF(BN32&gt;BO32,3,IF(BN32=BO32,IF(BN32&lt;&gt;"",1,0),0))</f>
        <v>0</v>
      </c>
      <c r="BQ32" s="49"/>
      <c r="BR32" s="50"/>
      <c r="BS32" s="41">
        <f aca="true" t="shared" si="82" ref="BS32:BS41">IF(BQ32&gt;BR32,3,IF(BQ32=BR32,IF(BQ32&lt;&gt;"",1,0),0))</f>
        <v>0</v>
      </c>
      <c r="BT32" s="66"/>
      <c r="BU32" s="67"/>
      <c r="BV32" s="41">
        <f aca="true" t="shared" si="83" ref="BV32:BV41">IF(BT32&gt;BU32,3,IF(BT32=BU32,IF(BT32&lt;&gt;"",1,0),0))</f>
        <v>0</v>
      </c>
      <c r="BW32" s="545">
        <f>AP33+AP32+AM32+AM33+AJ33+AJ32+AG32+AG33+AD33+AD32+AA32+AA33+X33+X32+U32+U33+R33+R32+O32+O33+L33+L32+I32+I33+F33+F32+C32+C33</f>
        <v>0</v>
      </c>
      <c r="BX32" s="545">
        <f>AQ33+AQ32+AN32+AN33+AK33+AK32+AH32+AH33+AE33+AE32+AB32+AB33+Y33+Y32+V32+V33+S33+S32+P32+P33+M33+M32+J32+J33+G33+G32+D32+D33</f>
        <v>0</v>
      </c>
      <c r="BY32" s="570">
        <f>AR33+AR32+AO32+AO33+AL33+AL32+AI32+AI33+AF33+AF32+AC32+AC33+Z33+Z32+W32+W33+T33+T32+Q32+Q33+N33+N32+K32+K33+H33+H32+E32+E33</f>
        <v>0</v>
      </c>
      <c r="BZ32" s="576">
        <f aca="true" t="shared" si="84" ref="BZ32:BZ40">COUNT(BE32:BF32,BB32:BC32,AY32:AZ32,AV32:AW32,AS32:AT32,AP32:AQ32,AM32:AN32,AJ32:AK32,AG32:AH32,AD32:AE32,AA32:AB32,X32:Y32,U32:V32,R32:S32,O32:P32,L32:M32,I32:J32,F32:G32,C32:D32)/2</f>
        <v>0</v>
      </c>
      <c r="CA32" s="582">
        <f>SUM(CK32:DC33)</f>
        <v>0</v>
      </c>
      <c r="CB32" s="574">
        <f>SUM(DE32:DW33)</f>
        <v>0</v>
      </c>
      <c r="CC32" s="578">
        <f>BZ32-CA32-CB32</f>
        <v>0</v>
      </c>
      <c r="CD32" s="564">
        <f>B32</f>
        <v>0</v>
      </c>
      <c r="CE32" s="541"/>
      <c r="CG32" s="70"/>
      <c r="CH32" s="70"/>
      <c r="CI32" s="70"/>
      <c r="CJ32" s="70"/>
      <c r="CK32" s="32">
        <f aca="true" t="shared" si="85" ref="CK32:CK41">IF(E32=3,1,0)</f>
        <v>0</v>
      </c>
      <c r="CL32" s="32">
        <f aca="true" t="shared" si="86" ref="CL32:CL41">IF(H32=3,1,0)</f>
        <v>0</v>
      </c>
      <c r="CM32" s="32">
        <f aca="true" t="shared" si="87" ref="CM32:CM41">IF(K32=3,1,0)</f>
        <v>0</v>
      </c>
      <c r="CN32" s="32">
        <f aca="true" t="shared" si="88" ref="CN32:CN41">IF(N32=3,1,0)</f>
        <v>0</v>
      </c>
      <c r="CO32" s="32">
        <f aca="true" t="shared" si="89" ref="CO32:CO41">IF(Q32=3,1,0)</f>
        <v>0</v>
      </c>
      <c r="CP32" s="32">
        <f aca="true" t="shared" si="90" ref="CP32:CP41">IF(T32=3,1,0)</f>
        <v>0</v>
      </c>
      <c r="CQ32" s="32">
        <f aca="true" t="shared" si="91" ref="CQ32:CQ41">IF(W32=3,1,0)</f>
        <v>0</v>
      </c>
      <c r="CR32" s="32">
        <f aca="true" t="shared" si="92" ref="CR32:CR41">IF(Z32=3,1,0)</f>
        <v>0</v>
      </c>
      <c r="CS32" s="32">
        <f aca="true" t="shared" si="93" ref="CS32:CS41">IF(AC32=3,1,0)</f>
        <v>0</v>
      </c>
      <c r="CT32" s="32">
        <f aca="true" t="shared" si="94" ref="CT32:CT41">IF(AF32=3,1,0)</f>
        <v>0</v>
      </c>
      <c r="CU32" s="32">
        <f aca="true" t="shared" si="95" ref="CU32:CU41">IF(AI32=3,1,0)</f>
        <v>0</v>
      </c>
      <c r="CV32" s="32">
        <f aca="true" t="shared" si="96" ref="CV32:CV41">IF(AL32=3,1,0)</f>
        <v>0</v>
      </c>
      <c r="CW32" s="32">
        <f aca="true" t="shared" si="97" ref="CW32:CW41">IF(AO32=3,1,0)</f>
        <v>0</v>
      </c>
      <c r="CX32" s="32">
        <f aca="true" t="shared" si="98" ref="CX32:CX41">IF(AR32=3,1,0)</f>
        <v>0</v>
      </c>
      <c r="CY32" s="32">
        <f aca="true" t="shared" si="99" ref="CY32:CY41">IF(AU32=3,1,0)</f>
        <v>0</v>
      </c>
      <c r="CZ32" s="32">
        <f aca="true" t="shared" si="100" ref="CZ32:CZ41">IF(AX32=3,1,0)</f>
        <v>0</v>
      </c>
      <c r="DA32" s="32">
        <f aca="true" t="shared" si="101" ref="DA32:DA41">IF(BA32=3,1,0)</f>
        <v>0</v>
      </c>
      <c r="DB32" s="32">
        <f aca="true" t="shared" si="102" ref="DB32:DB41">IF(BD32=3,1,0)</f>
        <v>0</v>
      </c>
      <c r="DC32" s="32">
        <f aca="true" t="shared" si="103" ref="DC32:DC41">IF(BG32=3,1,0)</f>
        <v>0</v>
      </c>
      <c r="DD32" s="70"/>
      <c r="DE32" s="32">
        <f aca="true" t="shared" si="104" ref="DE32:DE41">IF(E32=1,1,0)</f>
        <v>0</v>
      </c>
      <c r="DF32" s="32">
        <f aca="true" t="shared" si="105" ref="DF32:DF41">IF(H32=1,1,0)</f>
        <v>0</v>
      </c>
      <c r="DG32" s="32">
        <f aca="true" t="shared" si="106" ref="DG32:DG41">IF(K32=1,1,0)</f>
        <v>0</v>
      </c>
      <c r="DH32" s="32">
        <f aca="true" t="shared" si="107" ref="DH32:DH41">IF(N32=1,1,0)</f>
        <v>0</v>
      </c>
      <c r="DI32" s="32">
        <f aca="true" t="shared" si="108" ref="DI32:DI41">IF(Q32=1,1,0)</f>
        <v>0</v>
      </c>
      <c r="DJ32" s="32">
        <f aca="true" t="shared" si="109" ref="DJ32:DJ41">IF(T32=1,1,0)</f>
        <v>0</v>
      </c>
      <c r="DK32" s="32">
        <f aca="true" t="shared" si="110" ref="DK32:DK41">IF(W32=1,1,0)</f>
        <v>0</v>
      </c>
      <c r="DL32" s="32">
        <f aca="true" t="shared" si="111" ref="DL32:DL41">IF(Z32=1,1,0)</f>
        <v>0</v>
      </c>
      <c r="DM32" s="32">
        <f aca="true" t="shared" si="112" ref="DM32:DM41">IF(AC32=1,1,0)</f>
        <v>0</v>
      </c>
      <c r="DN32" s="32">
        <f aca="true" t="shared" si="113" ref="DN32:DN41">IF(AF32=1,1,0)</f>
        <v>0</v>
      </c>
      <c r="DO32" s="32">
        <f aca="true" t="shared" si="114" ref="DO32:DO41">IF(AI32=1,1,0)</f>
        <v>0</v>
      </c>
      <c r="DP32" s="32">
        <f aca="true" t="shared" si="115" ref="DP32:DP41">IF(AL32=1,1,0)</f>
        <v>0</v>
      </c>
      <c r="DQ32" s="32">
        <f aca="true" t="shared" si="116" ref="DQ32:DQ41">IF(AO32=1,1,0)</f>
        <v>0</v>
      </c>
      <c r="DR32" s="32">
        <f aca="true" t="shared" si="117" ref="DR32:DR41">IF(AR32=1,1,0)</f>
        <v>0</v>
      </c>
      <c r="DS32" s="32">
        <f aca="true" t="shared" si="118" ref="DS32:DS41">IF(AU32=1,1,0)</f>
        <v>0</v>
      </c>
      <c r="DT32" s="32">
        <f aca="true" t="shared" si="119" ref="DT32:DT41">IF(AX32=1,1,0)</f>
        <v>0</v>
      </c>
      <c r="DU32" s="32">
        <f aca="true" t="shared" si="120" ref="DU32:DU41">IF(BA32=1,1,0)</f>
        <v>0</v>
      </c>
      <c r="DV32" s="32">
        <f aca="true" t="shared" si="121" ref="DV32:DV41">IF(BD32=1,1,0)</f>
        <v>0</v>
      </c>
      <c r="DW32" s="32">
        <f aca="true" t="shared" si="122" ref="DW32:DW41">IF(BG32=1,1,0)</f>
        <v>0</v>
      </c>
      <c r="DX32" s="70"/>
      <c r="DY32" s="533">
        <f>LARGE(BY4:BY41,15)</f>
        <v>0</v>
      </c>
      <c r="DZ32" s="533"/>
      <c r="EA32" s="536">
        <f>IF(DZ32&gt;0,0,DY32)</f>
        <v>0</v>
      </c>
      <c r="EB32" s="533">
        <v>1</v>
      </c>
      <c r="EC32" s="533">
        <f>RANK(DY32,$DY$4:$DY$41)</f>
        <v>15</v>
      </c>
      <c r="ED32" s="535">
        <v>15</v>
      </c>
      <c r="EE32" s="535">
        <f>IF(EB32=1,ED32,CONCATENATE(ED32,"-",ED32+EB32-1))</f>
        <v>15</v>
      </c>
      <c r="EF32" s="533">
        <f ca="1">INDIRECT(EI30)</f>
        <v>0</v>
      </c>
      <c r="EG32" s="536">
        <f ca="1">INDIRECT(EK30)</f>
        <v>15</v>
      </c>
      <c r="EH32" s="533">
        <f ca="1">INDIRECT(EJ30)*2+EH30</f>
        <v>34</v>
      </c>
      <c r="EI32" s="533" t="str">
        <f>ADDRESS(EH32,$EG$3)</f>
        <v>$EA$34</v>
      </c>
      <c r="EJ32" s="533" t="str">
        <f>ADDRESS(EH32,$EG$3+1)</f>
        <v>$EB$34</v>
      </c>
      <c r="EK32" s="533" t="str">
        <f>ADDRESS(EH32,$EG$3+4)</f>
        <v>$EE$34</v>
      </c>
      <c r="EL32" s="70"/>
      <c r="EM32" s="615">
        <f>IF(BY32=$EF$20,$EG$20,IF(BY32=$EF$22,$EG$22,IF(BY32=$EF$24,$EG$24,IF(BY32=$EF$26,$EG$26,IF(BY32=$EF$28,$EG$28,IF(BY32=$EF$30,$EG$30,IF(BY32=$EF$32,$EG$32,IF(BY32=$EF$34,$EG$34,$EE$40))))))))</f>
        <v>15</v>
      </c>
      <c r="EN32" s="615">
        <f>IF(BY32=$EF$4,$EG$4,IF(BY32=$EF$6,$EG$6,IF(BY32=$EF$8,$EG$8,IF(BY32=$EF$10,$EG$10,IF(BY32=$EF$12,$EG$12,IF(BY32=$EF$14,$EG$14,IF(BY32=$EF$16,$EG$16,IF(BY32=$EF$18,$EG$18,EM32))))))))</f>
        <v>15</v>
      </c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34" t="s">
        <v>0</v>
      </c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</row>
    <row r="33" spans="1:177" ht="12" hidden="1" thickBot="1">
      <c r="A33" s="561"/>
      <c r="B33" s="565"/>
      <c r="C33" s="57"/>
      <c r="D33" s="47"/>
      <c r="E33" s="38">
        <f t="shared" si="62"/>
        <v>0</v>
      </c>
      <c r="F33" s="57"/>
      <c r="G33" s="58"/>
      <c r="H33" s="42">
        <f t="shared" si="63"/>
        <v>0</v>
      </c>
      <c r="I33" s="71"/>
      <c r="J33" s="47"/>
      <c r="K33" s="42">
        <f t="shared" si="64"/>
        <v>0</v>
      </c>
      <c r="L33" s="57"/>
      <c r="M33" s="58"/>
      <c r="N33" s="42">
        <f t="shared" si="65"/>
        <v>0</v>
      </c>
      <c r="O33" s="71"/>
      <c r="P33" s="47"/>
      <c r="Q33" s="42">
        <f t="shared" si="66"/>
        <v>0</v>
      </c>
      <c r="R33" s="57"/>
      <c r="S33" s="58"/>
      <c r="T33" s="47">
        <f t="shared" si="67"/>
        <v>0</v>
      </c>
      <c r="U33" s="71"/>
      <c r="V33" s="47"/>
      <c r="W33" s="47">
        <f t="shared" si="68"/>
        <v>0</v>
      </c>
      <c r="X33" s="57"/>
      <c r="Y33" s="58"/>
      <c r="Z33" s="47">
        <f t="shared" si="69"/>
        <v>0</v>
      </c>
      <c r="AA33" s="71"/>
      <c r="AB33" s="72"/>
      <c r="AC33" s="47">
        <f t="shared" si="70"/>
        <v>0</v>
      </c>
      <c r="AD33" s="57"/>
      <c r="AE33" s="58"/>
      <c r="AF33" s="47">
        <f aca="true" t="shared" si="123" ref="AF33:AF41">IF(AD33&gt;AE33,3,IF(AD33=AE33,IF(AD33&lt;&gt;"",1,0),0))</f>
        <v>0</v>
      </c>
      <c r="AG33" s="47"/>
      <c r="AH33" s="72"/>
      <c r="AI33" s="42">
        <f>IF(AG33&gt;AH33,3,IF(AG33=AH33,IF(AG33&lt;&gt;"",1,0),0))</f>
        <v>0</v>
      </c>
      <c r="AJ33" s="57"/>
      <c r="AK33" s="58"/>
      <c r="AL33" s="39">
        <f t="shared" si="71"/>
        <v>0</v>
      </c>
      <c r="AM33" s="48"/>
      <c r="AN33" s="44"/>
      <c r="AO33" s="39">
        <f t="shared" si="72"/>
        <v>0</v>
      </c>
      <c r="AP33" s="48"/>
      <c r="AQ33" s="44"/>
      <c r="AR33" s="39">
        <f t="shared" si="73"/>
        <v>0</v>
      </c>
      <c r="AS33" s="51"/>
      <c r="AT33" s="52"/>
      <c r="AU33" s="39">
        <f t="shared" si="74"/>
        <v>0</v>
      </c>
      <c r="AV33" s="48"/>
      <c r="AW33" s="44"/>
      <c r="AX33" s="39">
        <f t="shared" si="75"/>
        <v>0</v>
      </c>
      <c r="AY33" s="48"/>
      <c r="AZ33" s="44"/>
      <c r="BA33" s="39">
        <f t="shared" si="76"/>
        <v>0</v>
      </c>
      <c r="BB33" s="48"/>
      <c r="BC33" s="44"/>
      <c r="BD33" s="39">
        <f t="shared" si="77"/>
        <v>0</v>
      </c>
      <c r="BE33" s="48"/>
      <c r="BF33" s="44"/>
      <c r="BG33" s="39">
        <f t="shared" si="78"/>
        <v>0</v>
      </c>
      <c r="BH33" s="48"/>
      <c r="BI33" s="44"/>
      <c r="BJ33" s="43">
        <f t="shared" si="79"/>
        <v>0</v>
      </c>
      <c r="BK33" s="48"/>
      <c r="BL33" s="44"/>
      <c r="BM33" s="43">
        <f t="shared" si="80"/>
        <v>0</v>
      </c>
      <c r="BN33" s="53"/>
      <c r="BO33" s="54"/>
      <c r="BP33" s="43">
        <f t="shared" si="81"/>
        <v>0</v>
      </c>
      <c r="BQ33" s="53"/>
      <c r="BR33" s="54"/>
      <c r="BS33" s="43">
        <f t="shared" si="82"/>
        <v>0</v>
      </c>
      <c r="BT33" s="48"/>
      <c r="BU33" s="44"/>
      <c r="BV33" s="43">
        <f t="shared" si="83"/>
        <v>0</v>
      </c>
      <c r="BW33" s="546"/>
      <c r="BX33" s="546"/>
      <c r="BY33" s="571"/>
      <c r="BZ33" s="577"/>
      <c r="CA33" s="582"/>
      <c r="CB33" s="574"/>
      <c r="CC33" s="578"/>
      <c r="CD33" s="616"/>
      <c r="CE33" s="541"/>
      <c r="CK33" s="32">
        <f t="shared" si="85"/>
        <v>0</v>
      </c>
      <c r="CL33" s="32">
        <f t="shared" si="86"/>
        <v>0</v>
      </c>
      <c r="CM33" s="32">
        <f t="shared" si="87"/>
        <v>0</v>
      </c>
      <c r="CN33" s="32">
        <f t="shared" si="88"/>
        <v>0</v>
      </c>
      <c r="CO33" s="32">
        <f t="shared" si="89"/>
        <v>0</v>
      </c>
      <c r="CP33" s="32">
        <f t="shared" si="90"/>
        <v>0</v>
      </c>
      <c r="CQ33" s="32">
        <f t="shared" si="91"/>
        <v>0</v>
      </c>
      <c r="CR33" s="32">
        <f t="shared" si="92"/>
        <v>0</v>
      </c>
      <c r="CS33" s="32">
        <f t="shared" si="93"/>
        <v>0</v>
      </c>
      <c r="CT33" s="32">
        <f t="shared" si="94"/>
        <v>0</v>
      </c>
      <c r="CU33" s="32">
        <f t="shared" si="95"/>
        <v>0</v>
      </c>
      <c r="CV33" s="32">
        <f t="shared" si="96"/>
        <v>0</v>
      </c>
      <c r="CW33" s="32">
        <f t="shared" si="97"/>
        <v>0</v>
      </c>
      <c r="CX33" s="32">
        <f t="shared" si="98"/>
        <v>0</v>
      </c>
      <c r="CY33" s="32">
        <f t="shared" si="99"/>
        <v>0</v>
      </c>
      <c r="CZ33" s="32">
        <f t="shared" si="100"/>
        <v>0</v>
      </c>
      <c r="DA33" s="32">
        <f t="shared" si="101"/>
        <v>0</v>
      </c>
      <c r="DB33" s="32">
        <f t="shared" si="102"/>
        <v>0</v>
      </c>
      <c r="DC33" s="32">
        <f t="shared" si="103"/>
        <v>0</v>
      </c>
      <c r="DD33" s="22"/>
      <c r="DE33" s="32">
        <f t="shared" si="104"/>
        <v>0</v>
      </c>
      <c r="DF33" s="32">
        <f t="shared" si="105"/>
        <v>0</v>
      </c>
      <c r="DG33" s="32">
        <f t="shared" si="106"/>
        <v>0</v>
      </c>
      <c r="DH33" s="32">
        <f t="shared" si="107"/>
        <v>0</v>
      </c>
      <c r="DI33" s="32">
        <f t="shared" si="108"/>
        <v>0</v>
      </c>
      <c r="DJ33" s="32">
        <f t="shared" si="109"/>
        <v>0</v>
      </c>
      <c r="DK33" s="32">
        <f t="shared" si="110"/>
        <v>0</v>
      </c>
      <c r="DL33" s="32">
        <f t="shared" si="111"/>
        <v>0</v>
      </c>
      <c r="DM33" s="32">
        <f t="shared" si="112"/>
        <v>0</v>
      </c>
      <c r="DN33" s="32">
        <f t="shared" si="113"/>
        <v>0</v>
      </c>
      <c r="DO33" s="32">
        <f t="shared" si="114"/>
        <v>0</v>
      </c>
      <c r="DP33" s="32">
        <f t="shared" si="115"/>
        <v>0</v>
      </c>
      <c r="DQ33" s="32">
        <f t="shared" si="116"/>
        <v>0</v>
      </c>
      <c r="DR33" s="32">
        <f t="shared" si="117"/>
        <v>0</v>
      </c>
      <c r="DS33" s="32">
        <f t="shared" si="118"/>
        <v>0</v>
      </c>
      <c r="DT33" s="32">
        <f t="shared" si="119"/>
        <v>0</v>
      </c>
      <c r="DU33" s="32">
        <f t="shared" si="120"/>
        <v>0</v>
      </c>
      <c r="DV33" s="32">
        <f t="shared" si="121"/>
        <v>0</v>
      </c>
      <c r="DW33" s="32">
        <f t="shared" si="122"/>
        <v>0</v>
      </c>
      <c r="DY33" s="533"/>
      <c r="DZ33" s="533"/>
      <c r="EA33" s="536"/>
      <c r="EB33" s="533"/>
      <c r="EC33" s="533"/>
      <c r="ED33" s="535"/>
      <c r="EE33" s="535"/>
      <c r="EF33" s="533"/>
      <c r="EG33" s="536"/>
      <c r="EH33" s="533"/>
      <c r="EI33" s="533"/>
      <c r="EJ33" s="533"/>
      <c r="EK33" s="533"/>
      <c r="EM33" s="615"/>
      <c r="EN33" s="615"/>
      <c r="EP33" s="22"/>
      <c r="EQ33" s="22"/>
      <c r="ER33" s="22"/>
      <c r="ES33" s="22"/>
      <c r="ET33" s="22"/>
      <c r="EU33" s="22"/>
      <c r="FU33" s="34" t="s">
        <v>0</v>
      </c>
    </row>
    <row r="34" spans="1:177" ht="12" hidden="1" thickBot="1">
      <c r="A34" s="562">
        <v>16</v>
      </c>
      <c r="B34" s="564"/>
      <c r="C34" s="59"/>
      <c r="D34" s="46"/>
      <c r="E34" s="38">
        <f t="shared" si="62"/>
        <v>0</v>
      </c>
      <c r="F34" s="55"/>
      <c r="G34" s="56"/>
      <c r="H34" s="42">
        <f t="shared" si="63"/>
        <v>0</v>
      </c>
      <c r="I34" s="60"/>
      <c r="J34" s="46"/>
      <c r="K34" s="42">
        <f t="shared" si="64"/>
        <v>0</v>
      </c>
      <c r="L34" s="55"/>
      <c r="M34" s="56"/>
      <c r="N34" s="42">
        <f t="shared" si="65"/>
        <v>0</v>
      </c>
      <c r="O34" s="60"/>
      <c r="P34" s="46"/>
      <c r="Q34" s="42">
        <f t="shared" si="66"/>
        <v>0</v>
      </c>
      <c r="R34" s="55"/>
      <c r="S34" s="56"/>
      <c r="T34" s="46">
        <f t="shared" si="67"/>
        <v>0</v>
      </c>
      <c r="U34" s="60"/>
      <c r="V34" s="46"/>
      <c r="W34" s="46">
        <f t="shared" si="68"/>
        <v>0</v>
      </c>
      <c r="X34" s="55"/>
      <c r="Y34" s="56"/>
      <c r="Z34" s="46">
        <f t="shared" si="69"/>
        <v>0</v>
      </c>
      <c r="AA34" s="60"/>
      <c r="AB34" s="61"/>
      <c r="AC34" s="46">
        <f t="shared" si="70"/>
        <v>0</v>
      </c>
      <c r="AD34" s="55"/>
      <c r="AE34" s="56"/>
      <c r="AF34" s="46">
        <f t="shared" si="123"/>
        <v>0</v>
      </c>
      <c r="AG34" s="46"/>
      <c r="AH34" s="61"/>
      <c r="AI34" s="42">
        <f>IF(AG34&gt;AH34,3,IF(AG34=AH34,IF(AG34&lt;&gt;"",1,0),0))</f>
        <v>0</v>
      </c>
      <c r="AJ34" s="55"/>
      <c r="AK34" s="56"/>
      <c r="AL34" s="39">
        <f t="shared" si="71"/>
        <v>0</v>
      </c>
      <c r="AM34" s="62"/>
      <c r="AN34" s="63"/>
      <c r="AO34" s="39">
        <f t="shared" si="72"/>
        <v>0</v>
      </c>
      <c r="AP34" s="62"/>
      <c r="AQ34" s="63"/>
      <c r="AR34" s="39">
        <f t="shared" si="73"/>
        <v>0</v>
      </c>
      <c r="AS34" s="73"/>
      <c r="AT34" s="74"/>
      <c r="AU34" s="39">
        <f t="shared" si="74"/>
        <v>0</v>
      </c>
      <c r="AV34" s="64"/>
      <c r="AW34" s="65"/>
      <c r="AX34" s="39">
        <f t="shared" si="75"/>
        <v>0</v>
      </c>
      <c r="AY34" s="73"/>
      <c r="AZ34" s="74"/>
      <c r="BA34" s="39">
        <f t="shared" si="76"/>
        <v>0</v>
      </c>
      <c r="BB34" s="66"/>
      <c r="BC34" s="67"/>
      <c r="BD34" s="39">
        <f t="shared" si="77"/>
        <v>0</v>
      </c>
      <c r="BE34" s="73"/>
      <c r="BF34" s="74"/>
      <c r="BG34" s="39">
        <f t="shared" si="78"/>
        <v>0</v>
      </c>
      <c r="BH34" s="68"/>
      <c r="BI34" s="69"/>
      <c r="BJ34" s="41">
        <f t="shared" si="79"/>
        <v>0</v>
      </c>
      <c r="BK34" s="45"/>
      <c r="BL34" s="40"/>
      <c r="BM34" s="41">
        <f t="shared" si="80"/>
        <v>0</v>
      </c>
      <c r="BN34" s="49"/>
      <c r="BO34" s="50"/>
      <c r="BP34" s="41">
        <f t="shared" si="81"/>
        <v>0</v>
      </c>
      <c r="BQ34" s="49"/>
      <c r="BR34" s="50"/>
      <c r="BS34" s="41">
        <f t="shared" si="82"/>
        <v>0</v>
      </c>
      <c r="BT34" s="66"/>
      <c r="BU34" s="67"/>
      <c r="BV34" s="41">
        <f t="shared" si="83"/>
        <v>0</v>
      </c>
      <c r="BW34" s="545">
        <f>AP35+AP34+AM34+AM35+AJ35+AJ34+AG34+AG35+AD35+AD34+AA34+AA35+X35+X34+U34+U35+R35+R34+O34+O35+L35+L34+I34+I35+F35+F34+C34+C35</f>
        <v>0</v>
      </c>
      <c r="BX34" s="545">
        <f>AQ35+AQ34+AN34+AN35+AK35+AK34+AH34+AH35+AE35+AE34+AB34+AB35+Y35+Y34+V34+V35+S35+S34+P34+P35+M35+M34+J34+J35+G35+G34+D34+D35</f>
        <v>0</v>
      </c>
      <c r="BY34" s="570">
        <f>AR35+AR34+AO34+AO35+AL35+AL34+AI34+AI35+AF35+AF34+AC34+AC35+Z35+Z34+W34+W35+T35+T34+Q34+Q35+N35+N34+K34+K35+H35+H34+E34+E35</f>
        <v>0</v>
      </c>
      <c r="BZ34" s="576">
        <f t="shared" si="84"/>
        <v>0</v>
      </c>
      <c r="CA34" s="584">
        <f>SUM(CK34:DC35)</f>
        <v>0</v>
      </c>
      <c r="CB34" s="581">
        <f>SUM(DE34:DW35)</f>
        <v>0</v>
      </c>
      <c r="CC34" s="580">
        <f>BZ34-CA34-CB34</f>
        <v>0</v>
      </c>
      <c r="CD34" s="564">
        <f>B34</f>
        <v>0</v>
      </c>
      <c r="CE34" s="541"/>
      <c r="CK34" s="32">
        <f t="shared" si="85"/>
        <v>0</v>
      </c>
      <c r="CL34" s="32">
        <f t="shared" si="86"/>
        <v>0</v>
      </c>
      <c r="CM34" s="32">
        <f t="shared" si="87"/>
        <v>0</v>
      </c>
      <c r="CN34" s="32">
        <f t="shared" si="88"/>
        <v>0</v>
      </c>
      <c r="CO34" s="32">
        <f t="shared" si="89"/>
        <v>0</v>
      </c>
      <c r="CP34" s="32">
        <f t="shared" si="90"/>
        <v>0</v>
      </c>
      <c r="CQ34" s="32">
        <f t="shared" si="91"/>
        <v>0</v>
      </c>
      <c r="CR34" s="32">
        <f t="shared" si="92"/>
        <v>0</v>
      </c>
      <c r="CS34" s="32">
        <f t="shared" si="93"/>
        <v>0</v>
      </c>
      <c r="CT34" s="32">
        <f t="shared" si="94"/>
        <v>0</v>
      </c>
      <c r="CU34" s="32">
        <f t="shared" si="95"/>
        <v>0</v>
      </c>
      <c r="CV34" s="32">
        <f t="shared" si="96"/>
        <v>0</v>
      </c>
      <c r="CW34" s="32">
        <f t="shared" si="97"/>
        <v>0</v>
      </c>
      <c r="CX34" s="32">
        <f t="shared" si="98"/>
        <v>0</v>
      </c>
      <c r="CY34" s="32">
        <f t="shared" si="99"/>
        <v>0</v>
      </c>
      <c r="CZ34" s="32">
        <f t="shared" si="100"/>
        <v>0</v>
      </c>
      <c r="DA34" s="32">
        <f t="shared" si="101"/>
        <v>0</v>
      </c>
      <c r="DB34" s="32">
        <f t="shared" si="102"/>
        <v>0</v>
      </c>
      <c r="DC34" s="32">
        <f t="shared" si="103"/>
        <v>0</v>
      </c>
      <c r="DD34" s="22"/>
      <c r="DE34" s="32">
        <f t="shared" si="104"/>
        <v>0</v>
      </c>
      <c r="DF34" s="32">
        <f t="shared" si="105"/>
        <v>0</v>
      </c>
      <c r="DG34" s="32">
        <f t="shared" si="106"/>
        <v>0</v>
      </c>
      <c r="DH34" s="32">
        <f t="shared" si="107"/>
        <v>0</v>
      </c>
      <c r="DI34" s="32">
        <f t="shared" si="108"/>
        <v>0</v>
      </c>
      <c r="DJ34" s="32">
        <f t="shared" si="109"/>
        <v>0</v>
      </c>
      <c r="DK34" s="32">
        <f t="shared" si="110"/>
        <v>0</v>
      </c>
      <c r="DL34" s="32">
        <f t="shared" si="111"/>
        <v>0</v>
      </c>
      <c r="DM34" s="32">
        <f t="shared" si="112"/>
        <v>0</v>
      </c>
      <c r="DN34" s="32">
        <f t="shared" si="113"/>
        <v>0</v>
      </c>
      <c r="DO34" s="32">
        <f t="shared" si="114"/>
        <v>0</v>
      </c>
      <c r="DP34" s="32">
        <f t="shared" si="115"/>
        <v>0</v>
      </c>
      <c r="DQ34" s="32">
        <f t="shared" si="116"/>
        <v>0</v>
      </c>
      <c r="DR34" s="32">
        <f t="shared" si="117"/>
        <v>0</v>
      </c>
      <c r="DS34" s="32">
        <f t="shared" si="118"/>
        <v>0</v>
      </c>
      <c r="DT34" s="32">
        <f t="shared" si="119"/>
        <v>0</v>
      </c>
      <c r="DU34" s="32">
        <f t="shared" si="120"/>
        <v>0</v>
      </c>
      <c r="DV34" s="32">
        <f t="shared" si="121"/>
        <v>0</v>
      </c>
      <c r="DW34" s="32">
        <f t="shared" si="122"/>
        <v>0</v>
      </c>
      <c r="DY34" s="533">
        <f>LARGE(BY4:BY41,16)</f>
        <v>0</v>
      </c>
      <c r="DZ34" s="533"/>
      <c r="EA34" s="536">
        <f>IF(DZ34&gt;0,0,DY34)</f>
        <v>0</v>
      </c>
      <c r="EB34" s="533">
        <v>1</v>
      </c>
      <c r="EC34" s="533">
        <f>RANK(DY34,$DY$4:$DY$41)</f>
        <v>15</v>
      </c>
      <c r="ED34" s="535">
        <v>16</v>
      </c>
      <c r="EE34" s="535">
        <f>IF(EB34=1,ED34,CONCATENATE(ED34,"-",ED34+EB34-1))</f>
        <v>16</v>
      </c>
      <c r="EF34" s="533">
        <f ca="1">INDIRECT(EI32)</f>
        <v>0</v>
      </c>
      <c r="EG34" s="536">
        <f ca="1">INDIRECT(EK32)</f>
        <v>16</v>
      </c>
      <c r="EH34" s="533">
        <f ca="1">INDIRECT(EJ32)*2+EH32</f>
        <v>36</v>
      </c>
      <c r="EI34" s="533" t="str">
        <f>ADDRESS(EH34,$EG$3)</f>
        <v>$EA$36</v>
      </c>
      <c r="EJ34" s="533" t="str">
        <f>ADDRESS(EH34,$EG$3+1)</f>
        <v>$EB$36</v>
      </c>
      <c r="EK34" s="533" t="str">
        <f>ADDRESS(EH34,$EG$3+4)</f>
        <v>$EE$36</v>
      </c>
      <c r="EM34" s="615">
        <f>IF(BY34=$EF$20,$EG$20,IF(BY34=$EF$22,$EG$22,IF(BY34=$EF$24,$EG$24,IF(BY34=$EF$26,$EG$26,IF(BY34=$EF$28,$EG$28,IF(BY34=$EF$30,$EG$30,IF(BY34=$EF$32,$EG$32,IF(BY34=$EF$34,$EG$34,$EE$40))))))))</f>
        <v>15</v>
      </c>
      <c r="EN34" s="615">
        <f>IF(BY34=$EF$4,$EG$4,IF(BY34=$EF$6,$EG$6,IF(BY34=$EF$8,$EG$8,IF(BY34=$EF$10,$EG$10,IF(BY34=$EF$12,$EG$12,IF(BY34=$EF$14,$EG$14,IF(BY34=$EF$16,$EG$16,IF(BY34=$EF$18,$EG$18,EM34))))))))</f>
        <v>15</v>
      </c>
      <c r="EP34" s="22"/>
      <c r="EQ34" s="22"/>
      <c r="ER34" s="22"/>
      <c r="ES34" s="22"/>
      <c r="ET34" s="22"/>
      <c r="EU34" s="22"/>
      <c r="FU34" s="34" t="s">
        <v>0</v>
      </c>
    </row>
    <row r="35" spans="1:177" ht="12" hidden="1" thickBot="1">
      <c r="A35" s="563"/>
      <c r="B35" s="565"/>
      <c r="C35" s="57"/>
      <c r="D35" s="47"/>
      <c r="E35" s="38">
        <f t="shared" si="62"/>
        <v>0</v>
      </c>
      <c r="F35" s="57"/>
      <c r="G35" s="58"/>
      <c r="H35" s="42">
        <f t="shared" si="63"/>
        <v>0</v>
      </c>
      <c r="I35" s="71"/>
      <c r="J35" s="47"/>
      <c r="K35" s="42">
        <f t="shared" si="64"/>
        <v>0</v>
      </c>
      <c r="L35" s="57"/>
      <c r="M35" s="58"/>
      <c r="N35" s="42">
        <f t="shared" si="65"/>
        <v>0</v>
      </c>
      <c r="O35" s="71"/>
      <c r="P35" s="47"/>
      <c r="Q35" s="42">
        <f t="shared" si="66"/>
        <v>0</v>
      </c>
      <c r="R35" s="57"/>
      <c r="S35" s="58"/>
      <c r="T35" s="47">
        <f t="shared" si="67"/>
        <v>0</v>
      </c>
      <c r="U35" s="71"/>
      <c r="V35" s="47"/>
      <c r="W35" s="47">
        <f t="shared" si="68"/>
        <v>0</v>
      </c>
      <c r="X35" s="57"/>
      <c r="Y35" s="58"/>
      <c r="Z35" s="47">
        <f t="shared" si="69"/>
        <v>0</v>
      </c>
      <c r="AA35" s="71"/>
      <c r="AB35" s="72"/>
      <c r="AC35" s="47">
        <f t="shared" si="70"/>
        <v>0</v>
      </c>
      <c r="AD35" s="57"/>
      <c r="AE35" s="58"/>
      <c r="AF35" s="47">
        <f t="shared" si="123"/>
        <v>0</v>
      </c>
      <c r="AG35" s="47"/>
      <c r="AH35" s="72"/>
      <c r="AI35" s="42">
        <f>IF(AG35&gt;AH35,3,IF(AG35=AH35,IF(AG35&lt;&gt;"",1,0),0))</f>
        <v>0</v>
      </c>
      <c r="AJ35" s="57"/>
      <c r="AK35" s="58"/>
      <c r="AL35" s="39">
        <f t="shared" si="71"/>
        <v>0</v>
      </c>
      <c r="AM35" s="48"/>
      <c r="AN35" s="44"/>
      <c r="AO35" s="39">
        <f t="shared" si="72"/>
        <v>0</v>
      </c>
      <c r="AP35" s="48"/>
      <c r="AQ35" s="44"/>
      <c r="AR35" s="39">
        <f t="shared" si="73"/>
        <v>0</v>
      </c>
      <c r="AS35" s="48"/>
      <c r="AT35" s="44"/>
      <c r="AU35" s="39">
        <f t="shared" si="74"/>
        <v>0</v>
      </c>
      <c r="AV35" s="51"/>
      <c r="AW35" s="52"/>
      <c r="AX35" s="39">
        <f t="shared" si="75"/>
        <v>0</v>
      </c>
      <c r="AY35" s="48"/>
      <c r="AZ35" s="44"/>
      <c r="BA35" s="39">
        <f t="shared" si="76"/>
        <v>0</v>
      </c>
      <c r="BB35" s="48"/>
      <c r="BC35" s="44"/>
      <c r="BD35" s="39">
        <f t="shared" si="77"/>
        <v>0</v>
      </c>
      <c r="BE35" s="48"/>
      <c r="BF35" s="44"/>
      <c r="BG35" s="39">
        <f t="shared" si="78"/>
        <v>0</v>
      </c>
      <c r="BH35" s="48"/>
      <c r="BI35" s="44"/>
      <c r="BJ35" s="43">
        <f t="shared" si="79"/>
        <v>0</v>
      </c>
      <c r="BK35" s="48"/>
      <c r="BL35" s="44"/>
      <c r="BM35" s="43">
        <f t="shared" si="80"/>
        <v>0</v>
      </c>
      <c r="BN35" s="53"/>
      <c r="BO35" s="54"/>
      <c r="BP35" s="43">
        <f t="shared" si="81"/>
        <v>0</v>
      </c>
      <c r="BQ35" s="53"/>
      <c r="BR35" s="54"/>
      <c r="BS35" s="43">
        <f t="shared" si="82"/>
        <v>0</v>
      </c>
      <c r="BT35" s="48"/>
      <c r="BU35" s="44"/>
      <c r="BV35" s="43">
        <f t="shared" si="83"/>
        <v>0</v>
      </c>
      <c r="BW35" s="546"/>
      <c r="BX35" s="546"/>
      <c r="BY35" s="571"/>
      <c r="BZ35" s="577"/>
      <c r="CA35" s="583"/>
      <c r="CB35" s="575"/>
      <c r="CC35" s="579"/>
      <c r="CD35" s="616"/>
      <c r="CE35" s="541"/>
      <c r="CK35" s="32">
        <f t="shared" si="85"/>
        <v>0</v>
      </c>
      <c r="CL35" s="32">
        <f t="shared" si="86"/>
        <v>0</v>
      </c>
      <c r="CM35" s="32">
        <f t="shared" si="87"/>
        <v>0</v>
      </c>
      <c r="CN35" s="32">
        <f t="shared" si="88"/>
        <v>0</v>
      </c>
      <c r="CO35" s="32">
        <f t="shared" si="89"/>
        <v>0</v>
      </c>
      <c r="CP35" s="32">
        <f t="shared" si="90"/>
        <v>0</v>
      </c>
      <c r="CQ35" s="32">
        <f t="shared" si="91"/>
        <v>0</v>
      </c>
      <c r="CR35" s="32">
        <f t="shared" si="92"/>
        <v>0</v>
      </c>
      <c r="CS35" s="32">
        <f t="shared" si="93"/>
        <v>0</v>
      </c>
      <c r="CT35" s="32">
        <f t="shared" si="94"/>
        <v>0</v>
      </c>
      <c r="CU35" s="32">
        <f t="shared" si="95"/>
        <v>0</v>
      </c>
      <c r="CV35" s="32">
        <f t="shared" si="96"/>
        <v>0</v>
      </c>
      <c r="CW35" s="32">
        <f t="shared" si="97"/>
        <v>0</v>
      </c>
      <c r="CX35" s="32">
        <f t="shared" si="98"/>
        <v>0</v>
      </c>
      <c r="CY35" s="32">
        <f t="shared" si="99"/>
        <v>0</v>
      </c>
      <c r="CZ35" s="32">
        <f t="shared" si="100"/>
        <v>0</v>
      </c>
      <c r="DA35" s="32">
        <f t="shared" si="101"/>
        <v>0</v>
      </c>
      <c r="DB35" s="32">
        <f t="shared" si="102"/>
        <v>0</v>
      </c>
      <c r="DC35" s="32">
        <f t="shared" si="103"/>
        <v>0</v>
      </c>
      <c r="DD35" s="22"/>
      <c r="DE35" s="32">
        <f t="shared" si="104"/>
        <v>0</v>
      </c>
      <c r="DF35" s="32">
        <f t="shared" si="105"/>
        <v>0</v>
      </c>
      <c r="DG35" s="32">
        <f t="shared" si="106"/>
        <v>0</v>
      </c>
      <c r="DH35" s="32">
        <f t="shared" si="107"/>
        <v>0</v>
      </c>
      <c r="DI35" s="32">
        <f t="shared" si="108"/>
        <v>0</v>
      </c>
      <c r="DJ35" s="32">
        <f t="shared" si="109"/>
        <v>0</v>
      </c>
      <c r="DK35" s="32">
        <f t="shared" si="110"/>
        <v>0</v>
      </c>
      <c r="DL35" s="32">
        <f t="shared" si="111"/>
        <v>0</v>
      </c>
      <c r="DM35" s="32">
        <f t="shared" si="112"/>
        <v>0</v>
      </c>
      <c r="DN35" s="32">
        <f t="shared" si="113"/>
        <v>0</v>
      </c>
      <c r="DO35" s="32">
        <f t="shared" si="114"/>
        <v>0</v>
      </c>
      <c r="DP35" s="32">
        <f t="shared" si="115"/>
        <v>0</v>
      </c>
      <c r="DQ35" s="32">
        <f t="shared" si="116"/>
        <v>0</v>
      </c>
      <c r="DR35" s="32">
        <f t="shared" si="117"/>
        <v>0</v>
      </c>
      <c r="DS35" s="32">
        <f t="shared" si="118"/>
        <v>0</v>
      </c>
      <c r="DT35" s="32">
        <f t="shared" si="119"/>
        <v>0</v>
      </c>
      <c r="DU35" s="32">
        <f t="shared" si="120"/>
        <v>0</v>
      </c>
      <c r="DV35" s="32">
        <f t="shared" si="121"/>
        <v>0</v>
      </c>
      <c r="DW35" s="32">
        <f t="shared" si="122"/>
        <v>0</v>
      </c>
      <c r="DY35" s="533"/>
      <c r="DZ35" s="533"/>
      <c r="EA35" s="536"/>
      <c r="EB35" s="533"/>
      <c r="EC35" s="533"/>
      <c r="ED35" s="535"/>
      <c r="EE35" s="535"/>
      <c r="EF35" s="533"/>
      <c r="EG35" s="536"/>
      <c r="EH35" s="533"/>
      <c r="EI35" s="533"/>
      <c r="EJ35" s="533"/>
      <c r="EK35" s="533"/>
      <c r="EM35" s="615"/>
      <c r="EN35" s="615"/>
      <c r="EP35" s="22"/>
      <c r="EQ35" s="22"/>
      <c r="ER35" s="22"/>
      <c r="ES35" s="22"/>
      <c r="ET35" s="22"/>
      <c r="EU35" s="22"/>
      <c r="FU35" s="34" t="s">
        <v>0</v>
      </c>
    </row>
    <row r="36" spans="1:177" ht="12" hidden="1" thickBot="1">
      <c r="A36" s="561">
        <v>17</v>
      </c>
      <c r="B36" s="564"/>
      <c r="C36" s="59"/>
      <c r="D36" s="46"/>
      <c r="E36" s="38">
        <f t="shared" si="62"/>
        <v>0</v>
      </c>
      <c r="F36" s="55"/>
      <c r="G36" s="56"/>
      <c r="H36" s="42">
        <f t="shared" si="63"/>
        <v>0</v>
      </c>
      <c r="I36" s="60"/>
      <c r="J36" s="46"/>
      <c r="K36" s="42">
        <f t="shared" si="64"/>
        <v>0</v>
      </c>
      <c r="L36" s="55"/>
      <c r="M36" s="56"/>
      <c r="N36" s="42">
        <f t="shared" si="65"/>
        <v>0</v>
      </c>
      <c r="O36" s="60"/>
      <c r="P36" s="46"/>
      <c r="Q36" s="42">
        <f t="shared" si="66"/>
        <v>0</v>
      </c>
      <c r="R36" s="55"/>
      <c r="S36" s="56"/>
      <c r="T36" s="46">
        <f t="shared" si="67"/>
        <v>0</v>
      </c>
      <c r="U36" s="60"/>
      <c r="V36" s="46"/>
      <c r="W36" s="46">
        <f t="shared" si="68"/>
        <v>0</v>
      </c>
      <c r="X36" s="55"/>
      <c r="Y36" s="56"/>
      <c r="Z36" s="46">
        <f t="shared" si="69"/>
        <v>0</v>
      </c>
      <c r="AA36" s="60"/>
      <c r="AB36" s="61"/>
      <c r="AC36" s="46">
        <f t="shared" si="70"/>
        <v>0</v>
      </c>
      <c r="AD36" s="55"/>
      <c r="AE36" s="56"/>
      <c r="AF36" s="46">
        <f t="shared" si="123"/>
        <v>0</v>
      </c>
      <c r="AG36" s="46"/>
      <c r="AH36" s="61"/>
      <c r="AI36" s="46">
        <f aca="true" t="shared" si="124" ref="AI36:AI41">IF(AG36&gt;AH36,3,IF(AG36=AH36,IF(AG36&lt;&gt;"",1,0),0))</f>
        <v>0</v>
      </c>
      <c r="AJ36" s="55"/>
      <c r="AK36" s="56"/>
      <c r="AL36" s="39">
        <f t="shared" si="71"/>
        <v>0</v>
      </c>
      <c r="AM36" s="45"/>
      <c r="AN36" s="40"/>
      <c r="AO36" s="39">
        <f t="shared" si="72"/>
        <v>0</v>
      </c>
      <c r="AP36" s="62"/>
      <c r="AQ36" s="63"/>
      <c r="AR36" s="39">
        <f t="shared" si="73"/>
        <v>0</v>
      </c>
      <c r="AS36" s="73"/>
      <c r="AT36" s="74"/>
      <c r="AU36" s="39">
        <f t="shared" si="74"/>
        <v>0</v>
      </c>
      <c r="AV36" s="66"/>
      <c r="AW36" s="67"/>
      <c r="AX36" s="39">
        <f t="shared" si="75"/>
        <v>0</v>
      </c>
      <c r="AY36" s="64"/>
      <c r="AZ36" s="65"/>
      <c r="BA36" s="39">
        <f t="shared" si="76"/>
        <v>0</v>
      </c>
      <c r="BB36" s="73"/>
      <c r="BC36" s="74"/>
      <c r="BD36" s="39">
        <f t="shared" si="77"/>
        <v>0</v>
      </c>
      <c r="BE36" s="66"/>
      <c r="BF36" s="67"/>
      <c r="BG36" s="39">
        <f t="shared" si="78"/>
        <v>0</v>
      </c>
      <c r="BH36" s="68"/>
      <c r="BI36" s="69"/>
      <c r="BJ36" s="41">
        <f t="shared" si="79"/>
        <v>0</v>
      </c>
      <c r="BK36" s="45"/>
      <c r="BL36" s="40"/>
      <c r="BM36" s="41">
        <f t="shared" si="80"/>
        <v>0</v>
      </c>
      <c r="BN36" s="49"/>
      <c r="BO36" s="50"/>
      <c r="BP36" s="41">
        <f t="shared" si="81"/>
        <v>0</v>
      </c>
      <c r="BQ36" s="49"/>
      <c r="BR36" s="50"/>
      <c r="BS36" s="41">
        <f t="shared" si="82"/>
        <v>0</v>
      </c>
      <c r="BT36" s="73"/>
      <c r="BU36" s="74"/>
      <c r="BV36" s="41">
        <f t="shared" si="83"/>
        <v>0</v>
      </c>
      <c r="BW36" s="545">
        <f>AP37+AP36+AM36+AM37+AJ37+AJ36+AG36+AG37+AD37+AD36+AA36+AA37+X37+X36+U36+U37+R37+R36+O36+O37+L37+L36+I36+I37+F37+F36+C36+C37</f>
        <v>0</v>
      </c>
      <c r="BX36" s="545">
        <f>AQ37+AQ36+AN36+AN37+AK37+AK36+AH36+AH37+AE37+AE36+AB36+AB37+Y37+Y36+V36+V37+S37+S36+P36+P37+M37+M36+J36+J37+G37+G36+D36+D37</f>
        <v>0</v>
      </c>
      <c r="BY36" s="570">
        <f>AR37+AR36+AO36+AO37+AL37+AL36+AI36+AI37+AF37+AF36+AC36+AC37+Z37+Z36+W36+W37+T37+T36+Q36+Q37+N37+N36+K36+K37+H37+H36+E36+E37</f>
        <v>0</v>
      </c>
      <c r="BZ36" s="576">
        <f t="shared" si="84"/>
        <v>0</v>
      </c>
      <c r="CA36" s="582">
        <f>SUM(CK36:DC37)</f>
        <v>0</v>
      </c>
      <c r="CB36" s="574">
        <f>SUM(DE36:DW37)</f>
        <v>0</v>
      </c>
      <c r="CC36" s="578">
        <f>BZ36-CA36-CB36</f>
        <v>0</v>
      </c>
      <c r="CD36" s="564">
        <f>B36</f>
        <v>0</v>
      </c>
      <c r="CE36" s="541"/>
      <c r="CK36" s="32">
        <f t="shared" si="85"/>
        <v>0</v>
      </c>
      <c r="CL36" s="32">
        <f t="shared" si="86"/>
        <v>0</v>
      </c>
      <c r="CM36" s="32">
        <f t="shared" si="87"/>
        <v>0</v>
      </c>
      <c r="CN36" s="32">
        <f t="shared" si="88"/>
        <v>0</v>
      </c>
      <c r="CO36" s="32">
        <f t="shared" si="89"/>
        <v>0</v>
      </c>
      <c r="CP36" s="32">
        <f t="shared" si="90"/>
        <v>0</v>
      </c>
      <c r="CQ36" s="32">
        <f t="shared" si="91"/>
        <v>0</v>
      </c>
      <c r="CR36" s="32">
        <f t="shared" si="92"/>
        <v>0</v>
      </c>
      <c r="CS36" s="32">
        <f t="shared" si="93"/>
        <v>0</v>
      </c>
      <c r="CT36" s="32">
        <f t="shared" si="94"/>
        <v>0</v>
      </c>
      <c r="CU36" s="32">
        <f t="shared" si="95"/>
        <v>0</v>
      </c>
      <c r="CV36" s="32">
        <f t="shared" si="96"/>
        <v>0</v>
      </c>
      <c r="CW36" s="32">
        <f t="shared" si="97"/>
        <v>0</v>
      </c>
      <c r="CX36" s="32">
        <f t="shared" si="98"/>
        <v>0</v>
      </c>
      <c r="CY36" s="32">
        <f t="shared" si="99"/>
        <v>0</v>
      </c>
      <c r="CZ36" s="32">
        <f t="shared" si="100"/>
        <v>0</v>
      </c>
      <c r="DA36" s="32">
        <f t="shared" si="101"/>
        <v>0</v>
      </c>
      <c r="DB36" s="32">
        <f t="shared" si="102"/>
        <v>0</v>
      </c>
      <c r="DC36" s="32">
        <f t="shared" si="103"/>
        <v>0</v>
      </c>
      <c r="DD36" s="22"/>
      <c r="DE36" s="32">
        <f t="shared" si="104"/>
        <v>0</v>
      </c>
      <c r="DF36" s="32">
        <f t="shared" si="105"/>
        <v>0</v>
      </c>
      <c r="DG36" s="32">
        <f t="shared" si="106"/>
        <v>0</v>
      </c>
      <c r="DH36" s="32">
        <f t="shared" si="107"/>
        <v>0</v>
      </c>
      <c r="DI36" s="32">
        <f t="shared" si="108"/>
        <v>0</v>
      </c>
      <c r="DJ36" s="32">
        <f t="shared" si="109"/>
        <v>0</v>
      </c>
      <c r="DK36" s="32">
        <f t="shared" si="110"/>
        <v>0</v>
      </c>
      <c r="DL36" s="32">
        <f t="shared" si="111"/>
        <v>0</v>
      </c>
      <c r="DM36" s="32">
        <f t="shared" si="112"/>
        <v>0</v>
      </c>
      <c r="DN36" s="32">
        <f t="shared" si="113"/>
        <v>0</v>
      </c>
      <c r="DO36" s="32">
        <f t="shared" si="114"/>
        <v>0</v>
      </c>
      <c r="DP36" s="32">
        <f t="shared" si="115"/>
        <v>0</v>
      </c>
      <c r="DQ36" s="32">
        <f t="shared" si="116"/>
        <v>0</v>
      </c>
      <c r="DR36" s="32">
        <f t="shared" si="117"/>
        <v>0</v>
      </c>
      <c r="DS36" s="32">
        <f t="shared" si="118"/>
        <v>0</v>
      </c>
      <c r="DT36" s="32">
        <f t="shared" si="119"/>
        <v>0</v>
      </c>
      <c r="DU36" s="32">
        <f t="shared" si="120"/>
        <v>0</v>
      </c>
      <c r="DV36" s="32">
        <f t="shared" si="121"/>
        <v>0</v>
      </c>
      <c r="DW36" s="32">
        <f t="shared" si="122"/>
        <v>0</v>
      </c>
      <c r="DY36" s="533">
        <f>LARGE(BY4:BY41,17)</f>
        <v>0</v>
      </c>
      <c r="DZ36" s="533"/>
      <c r="EA36" s="536">
        <f>IF(DZ36&gt;0,0,DY36)</f>
        <v>0</v>
      </c>
      <c r="EB36" s="533">
        <v>1</v>
      </c>
      <c r="EC36" s="533">
        <f>RANK(DY36,$DY$4:$DY$41)</f>
        <v>15</v>
      </c>
      <c r="ED36" s="535">
        <v>17</v>
      </c>
      <c r="EE36" s="535">
        <f>IF(EB36=1,ED36,CONCATENATE(ED36,"-",ED36+EB36-1))</f>
        <v>17</v>
      </c>
      <c r="EF36" s="533">
        <f ca="1">INDIRECT(EI34)</f>
        <v>0</v>
      </c>
      <c r="EG36" s="536">
        <f ca="1">INDIRECT(EK34)</f>
        <v>17</v>
      </c>
      <c r="EH36" s="533">
        <f ca="1">INDIRECT(EJ34)*2+EH34</f>
        <v>38</v>
      </c>
      <c r="EI36" s="533" t="str">
        <f>ADDRESS(EH36,$EG$3)</f>
        <v>$EA$38</v>
      </c>
      <c r="EJ36" s="533" t="str">
        <f>ADDRESS(EH36,$EG$3+1)</f>
        <v>$EB$38</v>
      </c>
      <c r="EK36" s="533" t="str">
        <f>ADDRESS(EH36,$EG$3+4)</f>
        <v>$EE$38</v>
      </c>
      <c r="EM36" s="615">
        <f>IF(BY36=$EF$20,$EG$20,IF(BY36=$EF$22,$EG$22,IF(BY36=$EF$24,$EG$24,IF(BY36=$EF$26,$EG$26,IF(BY36=$EF$28,$EG$28,IF(BY36=$EF$30,$EG$30,IF(BY36=$EF$32,$EG$32,IF(BY36=$EF$34,$EG$34,$EE$40))))))))</f>
        <v>15</v>
      </c>
      <c r="EN36" s="615">
        <f>IF(BY36=$EF$4,$EG$4,IF(BY36=$EF$6,$EG$6,IF(BY36=$EF$8,$EG$8,IF(BY36=$EF$10,$EG$10,IF(BY36=$EF$12,$EG$12,IF(BY36=$EF$14,$EG$14,IF(BY36=$EF$16,$EG$16,IF(BY36=$EF$18,$EG$18,EM36))))))))</f>
        <v>15</v>
      </c>
      <c r="EP36" s="22"/>
      <c r="EQ36" s="22"/>
      <c r="ER36" s="22"/>
      <c r="ES36" s="22"/>
      <c r="ET36" s="22"/>
      <c r="EU36" s="22"/>
      <c r="FU36" s="34" t="s">
        <v>0</v>
      </c>
    </row>
    <row r="37" spans="1:177" ht="12" hidden="1" thickBot="1">
      <c r="A37" s="561"/>
      <c r="B37" s="565"/>
      <c r="C37" s="57"/>
      <c r="D37" s="47"/>
      <c r="E37" s="38">
        <f t="shared" si="62"/>
        <v>0</v>
      </c>
      <c r="F37" s="57"/>
      <c r="G37" s="58"/>
      <c r="H37" s="42">
        <f t="shared" si="63"/>
        <v>0</v>
      </c>
      <c r="I37" s="71"/>
      <c r="J37" s="47"/>
      <c r="K37" s="42">
        <f t="shared" si="64"/>
        <v>0</v>
      </c>
      <c r="L37" s="57"/>
      <c r="M37" s="58"/>
      <c r="N37" s="42">
        <f t="shared" si="65"/>
        <v>0</v>
      </c>
      <c r="O37" s="71"/>
      <c r="P37" s="47"/>
      <c r="Q37" s="42">
        <f t="shared" si="66"/>
        <v>0</v>
      </c>
      <c r="R37" s="57"/>
      <c r="S37" s="58"/>
      <c r="T37" s="47">
        <f t="shared" si="67"/>
        <v>0</v>
      </c>
      <c r="U37" s="71"/>
      <c r="V37" s="47"/>
      <c r="W37" s="47">
        <f t="shared" si="68"/>
        <v>0</v>
      </c>
      <c r="X37" s="57"/>
      <c r="Y37" s="58"/>
      <c r="Z37" s="47">
        <f t="shared" si="69"/>
        <v>0</v>
      </c>
      <c r="AA37" s="71"/>
      <c r="AB37" s="72"/>
      <c r="AC37" s="47">
        <f t="shared" si="70"/>
        <v>0</v>
      </c>
      <c r="AD37" s="57"/>
      <c r="AE37" s="58"/>
      <c r="AF37" s="47">
        <f t="shared" si="123"/>
        <v>0</v>
      </c>
      <c r="AG37" s="47"/>
      <c r="AH37" s="72"/>
      <c r="AI37" s="47">
        <f t="shared" si="124"/>
        <v>0</v>
      </c>
      <c r="AJ37" s="57"/>
      <c r="AK37" s="58"/>
      <c r="AL37" s="43">
        <f t="shared" si="71"/>
        <v>0</v>
      </c>
      <c r="AM37" s="48"/>
      <c r="AN37" s="44"/>
      <c r="AO37" s="39">
        <f t="shared" si="72"/>
        <v>0</v>
      </c>
      <c r="AP37" s="48"/>
      <c r="AQ37" s="44"/>
      <c r="AR37" s="39">
        <f t="shared" si="73"/>
        <v>0</v>
      </c>
      <c r="AS37" s="48"/>
      <c r="AT37" s="44"/>
      <c r="AU37" s="39">
        <f t="shared" si="74"/>
        <v>0</v>
      </c>
      <c r="AV37" s="48"/>
      <c r="AW37" s="44"/>
      <c r="AX37" s="39">
        <f t="shared" si="75"/>
        <v>0</v>
      </c>
      <c r="AY37" s="51"/>
      <c r="AZ37" s="52"/>
      <c r="BA37" s="39">
        <f t="shared" si="76"/>
        <v>0</v>
      </c>
      <c r="BB37" s="48"/>
      <c r="BC37" s="44"/>
      <c r="BD37" s="39">
        <f t="shared" si="77"/>
        <v>0</v>
      </c>
      <c r="BE37" s="48"/>
      <c r="BF37" s="44"/>
      <c r="BG37" s="39">
        <f t="shared" si="78"/>
        <v>0</v>
      </c>
      <c r="BH37" s="48"/>
      <c r="BI37" s="44"/>
      <c r="BJ37" s="43">
        <f t="shared" si="79"/>
        <v>0</v>
      </c>
      <c r="BK37" s="48"/>
      <c r="BL37" s="44"/>
      <c r="BM37" s="43">
        <f t="shared" si="80"/>
        <v>0</v>
      </c>
      <c r="BN37" s="53"/>
      <c r="BO37" s="54"/>
      <c r="BP37" s="43">
        <f t="shared" si="81"/>
        <v>0</v>
      </c>
      <c r="BQ37" s="53"/>
      <c r="BR37" s="54"/>
      <c r="BS37" s="43">
        <f t="shared" si="82"/>
        <v>0</v>
      </c>
      <c r="BT37" s="48"/>
      <c r="BU37" s="44"/>
      <c r="BV37" s="43">
        <f t="shared" si="83"/>
        <v>0</v>
      </c>
      <c r="BW37" s="546"/>
      <c r="BX37" s="546"/>
      <c r="BY37" s="571"/>
      <c r="BZ37" s="577"/>
      <c r="CA37" s="582"/>
      <c r="CB37" s="574"/>
      <c r="CC37" s="578"/>
      <c r="CD37" s="616"/>
      <c r="CE37" s="541"/>
      <c r="CK37" s="32">
        <f t="shared" si="85"/>
        <v>0</v>
      </c>
      <c r="CL37" s="32">
        <f t="shared" si="86"/>
        <v>0</v>
      </c>
      <c r="CM37" s="32">
        <f t="shared" si="87"/>
        <v>0</v>
      </c>
      <c r="CN37" s="32">
        <f t="shared" si="88"/>
        <v>0</v>
      </c>
      <c r="CO37" s="32">
        <f t="shared" si="89"/>
        <v>0</v>
      </c>
      <c r="CP37" s="32">
        <f t="shared" si="90"/>
        <v>0</v>
      </c>
      <c r="CQ37" s="32">
        <f t="shared" si="91"/>
        <v>0</v>
      </c>
      <c r="CR37" s="32">
        <f t="shared" si="92"/>
        <v>0</v>
      </c>
      <c r="CS37" s="32">
        <f t="shared" si="93"/>
        <v>0</v>
      </c>
      <c r="CT37" s="32">
        <f t="shared" si="94"/>
        <v>0</v>
      </c>
      <c r="CU37" s="32">
        <f t="shared" si="95"/>
        <v>0</v>
      </c>
      <c r="CV37" s="32">
        <f t="shared" si="96"/>
        <v>0</v>
      </c>
      <c r="CW37" s="32">
        <f t="shared" si="97"/>
        <v>0</v>
      </c>
      <c r="CX37" s="32">
        <f t="shared" si="98"/>
        <v>0</v>
      </c>
      <c r="CY37" s="32">
        <f t="shared" si="99"/>
        <v>0</v>
      </c>
      <c r="CZ37" s="32">
        <f t="shared" si="100"/>
        <v>0</v>
      </c>
      <c r="DA37" s="32">
        <f t="shared" si="101"/>
        <v>0</v>
      </c>
      <c r="DB37" s="32">
        <f t="shared" si="102"/>
        <v>0</v>
      </c>
      <c r="DC37" s="32">
        <f t="shared" si="103"/>
        <v>0</v>
      </c>
      <c r="DD37" s="22"/>
      <c r="DE37" s="32">
        <f t="shared" si="104"/>
        <v>0</v>
      </c>
      <c r="DF37" s="32">
        <f t="shared" si="105"/>
        <v>0</v>
      </c>
      <c r="DG37" s="32">
        <f t="shared" si="106"/>
        <v>0</v>
      </c>
      <c r="DH37" s="32">
        <f t="shared" si="107"/>
        <v>0</v>
      </c>
      <c r="DI37" s="32">
        <f t="shared" si="108"/>
        <v>0</v>
      </c>
      <c r="DJ37" s="32">
        <f t="shared" si="109"/>
        <v>0</v>
      </c>
      <c r="DK37" s="32">
        <f t="shared" si="110"/>
        <v>0</v>
      </c>
      <c r="DL37" s="32">
        <f t="shared" si="111"/>
        <v>0</v>
      </c>
      <c r="DM37" s="32">
        <f t="shared" si="112"/>
        <v>0</v>
      </c>
      <c r="DN37" s="32">
        <f t="shared" si="113"/>
        <v>0</v>
      </c>
      <c r="DO37" s="32">
        <f t="shared" si="114"/>
        <v>0</v>
      </c>
      <c r="DP37" s="32">
        <f t="shared" si="115"/>
        <v>0</v>
      </c>
      <c r="DQ37" s="32">
        <f t="shared" si="116"/>
        <v>0</v>
      </c>
      <c r="DR37" s="32">
        <f t="shared" si="117"/>
        <v>0</v>
      </c>
      <c r="DS37" s="32">
        <f t="shared" si="118"/>
        <v>0</v>
      </c>
      <c r="DT37" s="32">
        <f t="shared" si="119"/>
        <v>0</v>
      </c>
      <c r="DU37" s="32">
        <f t="shared" si="120"/>
        <v>0</v>
      </c>
      <c r="DV37" s="32">
        <f t="shared" si="121"/>
        <v>0</v>
      </c>
      <c r="DW37" s="32">
        <f t="shared" si="122"/>
        <v>0</v>
      </c>
      <c r="DY37" s="533"/>
      <c r="DZ37" s="533"/>
      <c r="EA37" s="536"/>
      <c r="EB37" s="533"/>
      <c r="EC37" s="533"/>
      <c r="ED37" s="535"/>
      <c r="EE37" s="535"/>
      <c r="EF37" s="533"/>
      <c r="EG37" s="536"/>
      <c r="EH37" s="533"/>
      <c r="EI37" s="533"/>
      <c r="EJ37" s="533"/>
      <c r="EK37" s="533"/>
      <c r="EM37" s="615"/>
      <c r="EN37" s="615"/>
      <c r="EP37" s="22"/>
      <c r="EQ37" s="22"/>
      <c r="ER37" s="22"/>
      <c r="ES37" s="22"/>
      <c r="ET37" s="22"/>
      <c r="EU37" s="22"/>
      <c r="FU37" s="34" t="s">
        <v>0</v>
      </c>
    </row>
    <row r="38" spans="1:177" ht="12" hidden="1" thickBot="1">
      <c r="A38" s="562">
        <v>18</v>
      </c>
      <c r="B38" s="564"/>
      <c r="C38" s="59"/>
      <c r="D38" s="46"/>
      <c r="E38" s="38">
        <f t="shared" si="62"/>
        <v>0</v>
      </c>
      <c r="F38" s="55"/>
      <c r="G38" s="56"/>
      <c r="H38" s="42">
        <f t="shared" si="63"/>
        <v>0</v>
      </c>
      <c r="I38" s="60"/>
      <c r="J38" s="46"/>
      <c r="K38" s="42">
        <f t="shared" si="64"/>
        <v>0</v>
      </c>
      <c r="L38" s="55"/>
      <c r="M38" s="56"/>
      <c r="N38" s="42">
        <f t="shared" si="65"/>
        <v>0</v>
      </c>
      <c r="O38" s="60"/>
      <c r="P38" s="46"/>
      <c r="Q38" s="42">
        <f t="shared" si="66"/>
        <v>0</v>
      </c>
      <c r="R38" s="55"/>
      <c r="S38" s="56"/>
      <c r="T38" s="46">
        <f t="shared" si="67"/>
        <v>0</v>
      </c>
      <c r="U38" s="60"/>
      <c r="V38" s="46"/>
      <c r="W38" s="46">
        <f t="shared" si="68"/>
        <v>0</v>
      </c>
      <c r="X38" s="55"/>
      <c r="Y38" s="56"/>
      <c r="Z38" s="46">
        <f t="shared" si="69"/>
        <v>0</v>
      </c>
      <c r="AA38" s="60"/>
      <c r="AB38" s="61"/>
      <c r="AC38" s="46">
        <f t="shared" si="70"/>
        <v>0</v>
      </c>
      <c r="AD38" s="55"/>
      <c r="AE38" s="56"/>
      <c r="AF38" s="46">
        <f t="shared" si="123"/>
        <v>0</v>
      </c>
      <c r="AG38" s="46"/>
      <c r="AH38" s="61"/>
      <c r="AI38" s="46">
        <f t="shared" si="124"/>
        <v>0</v>
      </c>
      <c r="AJ38" s="55"/>
      <c r="AK38" s="56"/>
      <c r="AL38" s="41">
        <f t="shared" si="71"/>
        <v>0</v>
      </c>
      <c r="AM38" s="62"/>
      <c r="AN38" s="63"/>
      <c r="AO38" s="39">
        <f t="shared" si="72"/>
        <v>0</v>
      </c>
      <c r="AP38" s="62"/>
      <c r="AQ38" s="63"/>
      <c r="AR38" s="39">
        <f t="shared" si="73"/>
        <v>0</v>
      </c>
      <c r="AS38" s="68"/>
      <c r="AT38" s="69"/>
      <c r="AU38" s="39">
        <f t="shared" si="74"/>
        <v>0</v>
      </c>
      <c r="AV38" s="73"/>
      <c r="AW38" s="74"/>
      <c r="AX38" s="39">
        <f t="shared" si="75"/>
        <v>0</v>
      </c>
      <c r="AY38" s="66"/>
      <c r="AZ38" s="67"/>
      <c r="BA38" s="39">
        <f t="shared" si="76"/>
        <v>0</v>
      </c>
      <c r="BB38" s="64"/>
      <c r="BC38" s="65"/>
      <c r="BD38" s="39">
        <f t="shared" si="77"/>
        <v>0</v>
      </c>
      <c r="BE38" s="73"/>
      <c r="BF38" s="74"/>
      <c r="BG38" s="39">
        <f t="shared" si="78"/>
        <v>0</v>
      </c>
      <c r="BH38" s="68"/>
      <c r="BI38" s="69"/>
      <c r="BJ38" s="41">
        <f t="shared" si="79"/>
        <v>0</v>
      </c>
      <c r="BK38" s="45"/>
      <c r="BL38" s="40"/>
      <c r="BM38" s="41">
        <f t="shared" si="80"/>
        <v>0</v>
      </c>
      <c r="BN38" s="49"/>
      <c r="BO38" s="50"/>
      <c r="BP38" s="41">
        <f t="shared" si="81"/>
        <v>0</v>
      </c>
      <c r="BQ38" s="49"/>
      <c r="BR38" s="50"/>
      <c r="BS38" s="41">
        <f t="shared" si="82"/>
        <v>0</v>
      </c>
      <c r="BT38" s="75"/>
      <c r="BU38" s="76"/>
      <c r="BV38" s="41">
        <f t="shared" si="83"/>
        <v>0</v>
      </c>
      <c r="BW38" s="545">
        <f>AP39+AP38+AM38+AM39+AJ39+AJ38+AG38+AG39+AD39+AD38+AA38+AA39+X39+X38+U38+U39+R39+R38+O38+O39+L39+L38+I38+I39+F39+F38+C38+C39</f>
        <v>0</v>
      </c>
      <c r="BX38" s="545">
        <f>AQ39+AQ38+AN38+AN39+AK39+AK38+AH38+AH39+AE39+AE38+AB38+AB39+Y39+Y38+V38+V39+S39+S38+P38+P39+M39+M38+J38+J39+G39+G38+D38+D39</f>
        <v>0</v>
      </c>
      <c r="BY38" s="570">
        <f>AR39+AR38+AO38+AO39+AL39+AL38+AI38+AI39+AF39+AF38+AC38+AC39+Z39+Z38+W38+W39+T39+T38+Q38+Q39+N39+N38+K38+K39+H39+H38+E38+E39</f>
        <v>0</v>
      </c>
      <c r="BZ38" s="576">
        <f t="shared" si="84"/>
        <v>0</v>
      </c>
      <c r="CA38" s="584">
        <f>SUM(CK38:DC39)</f>
        <v>0</v>
      </c>
      <c r="CB38" s="581">
        <f>SUM(DE38:DW39)</f>
        <v>0</v>
      </c>
      <c r="CC38" s="581">
        <f>BZ38-CA38-CB38</f>
        <v>0</v>
      </c>
      <c r="CD38" s="564">
        <f>B38</f>
        <v>0</v>
      </c>
      <c r="CE38" s="541"/>
      <c r="CK38" s="32">
        <f t="shared" si="85"/>
        <v>0</v>
      </c>
      <c r="CL38" s="32">
        <f t="shared" si="86"/>
        <v>0</v>
      </c>
      <c r="CM38" s="32">
        <f t="shared" si="87"/>
        <v>0</v>
      </c>
      <c r="CN38" s="32">
        <f t="shared" si="88"/>
        <v>0</v>
      </c>
      <c r="CO38" s="32">
        <f t="shared" si="89"/>
        <v>0</v>
      </c>
      <c r="CP38" s="32">
        <f t="shared" si="90"/>
        <v>0</v>
      </c>
      <c r="CQ38" s="32">
        <f t="shared" si="91"/>
        <v>0</v>
      </c>
      <c r="CR38" s="32">
        <f t="shared" si="92"/>
        <v>0</v>
      </c>
      <c r="CS38" s="32">
        <f t="shared" si="93"/>
        <v>0</v>
      </c>
      <c r="CT38" s="32">
        <f t="shared" si="94"/>
        <v>0</v>
      </c>
      <c r="CU38" s="32">
        <f t="shared" si="95"/>
        <v>0</v>
      </c>
      <c r="CV38" s="32">
        <f t="shared" si="96"/>
        <v>0</v>
      </c>
      <c r="CW38" s="32">
        <f t="shared" si="97"/>
        <v>0</v>
      </c>
      <c r="CX38" s="32">
        <f t="shared" si="98"/>
        <v>0</v>
      </c>
      <c r="CY38" s="32">
        <f t="shared" si="99"/>
        <v>0</v>
      </c>
      <c r="CZ38" s="32">
        <f t="shared" si="100"/>
        <v>0</v>
      </c>
      <c r="DA38" s="32">
        <f t="shared" si="101"/>
        <v>0</v>
      </c>
      <c r="DB38" s="32">
        <f t="shared" si="102"/>
        <v>0</v>
      </c>
      <c r="DC38" s="32">
        <f t="shared" si="103"/>
        <v>0</v>
      </c>
      <c r="DD38" s="22"/>
      <c r="DE38" s="32">
        <f t="shared" si="104"/>
        <v>0</v>
      </c>
      <c r="DF38" s="32">
        <f t="shared" si="105"/>
        <v>0</v>
      </c>
      <c r="DG38" s="32">
        <f t="shared" si="106"/>
        <v>0</v>
      </c>
      <c r="DH38" s="32">
        <f t="shared" si="107"/>
        <v>0</v>
      </c>
      <c r="DI38" s="32">
        <f t="shared" si="108"/>
        <v>0</v>
      </c>
      <c r="DJ38" s="32">
        <f t="shared" si="109"/>
        <v>0</v>
      </c>
      <c r="DK38" s="32">
        <f t="shared" si="110"/>
        <v>0</v>
      </c>
      <c r="DL38" s="32">
        <f t="shared" si="111"/>
        <v>0</v>
      </c>
      <c r="DM38" s="32">
        <f t="shared" si="112"/>
        <v>0</v>
      </c>
      <c r="DN38" s="32">
        <f t="shared" si="113"/>
        <v>0</v>
      </c>
      <c r="DO38" s="32">
        <f t="shared" si="114"/>
        <v>0</v>
      </c>
      <c r="DP38" s="32">
        <f t="shared" si="115"/>
        <v>0</v>
      </c>
      <c r="DQ38" s="32">
        <f t="shared" si="116"/>
        <v>0</v>
      </c>
      <c r="DR38" s="32">
        <f t="shared" si="117"/>
        <v>0</v>
      </c>
      <c r="DS38" s="32">
        <f t="shared" si="118"/>
        <v>0</v>
      </c>
      <c r="DT38" s="32">
        <f t="shared" si="119"/>
        <v>0</v>
      </c>
      <c r="DU38" s="32">
        <f t="shared" si="120"/>
        <v>0</v>
      </c>
      <c r="DV38" s="32">
        <f t="shared" si="121"/>
        <v>0</v>
      </c>
      <c r="DW38" s="32">
        <f t="shared" si="122"/>
        <v>0</v>
      </c>
      <c r="DY38" s="533">
        <f>LARGE(BY4:BY41,18)</f>
        <v>0</v>
      </c>
      <c r="DZ38" s="533"/>
      <c r="EA38" s="536">
        <f>IF(DZ38&gt;0,0,DY38)</f>
        <v>0</v>
      </c>
      <c r="EB38" s="533">
        <v>1</v>
      </c>
      <c r="EC38" s="533">
        <f>RANK(DY38,$DY$4:$DY$41)</f>
        <v>15</v>
      </c>
      <c r="ED38" s="535">
        <v>18</v>
      </c>
      <c r="EE38" s="535">
        <f>IF(EB38=1,ED38,CONCATENATE(ED38,"-",ED38+EB38-1))</f>
        <v>18</v>
      </c>
      <c r="EF38" s="533">
        <f ca="1">INDIRECT(EI36)</f>
        <v>0</v>
      </c>
      <c r="EG38" s="536">
        <f ca="1">INDIRECT(EK36)</f>
        <v>18</v>
      </c>
      <c r="EH38" s="533">
        <f ca="1">INDIRECT(EJ36)*2+EH36</f>
        <v>40</v>
      </c>
      <c r="EI38" s="533" t="str">
        <f>ADDRESS(EH38,$EG$3)</f>
        <v>$EA$40</v>
      </c>
      <c r="EJ38" s="533" t="str">
        <f>ADDRESS(EH38,$EG$3+1)</f>
        <v>$EB$40</v>
      </c>
      <c r="EK38" s="533" t="str">
        <f>ADDRESS(EH38,$EG$3+4)</f>
        <v>$EE$40</v>
      </c>
      <c r="EM38" s="615">
        <f>IF(BY38=$EF$20,$EG$20,IF(BY38=$EF$22,$EG$22,IF(BY38=$EF$24,$EG$24,IF(BY38=$EF$26,$EG$26,IF(BY38=$EF$28,$EG$28,IF(BY38=$EF$30,$EG$30,IF(BY38=$EF$32,$EG$32,IF(BY38=$EF$34,$EG$34,$EE$40))))))))</f>
        <v>15</v>
      </c>
      <c r="EN38" s="615">
        <f>IF(BY38=$EF$4,$EG$4,IF(BY38=$EF$6,$EG$6,IF(BY38=$EF$8,$EG$8,IF(BY38=$EF$10,$EG$10,IF(BY38=$EF$12,$EG$12,IF(BY38=$EF$14,$EG$14,IF(BY38=$EF$16,$EG$16,IF(BY38=$EF$18,$EG$18,EM38))))))))</f>
        <v>15</v>
      </c>
      <c r="EP38" s="22"/>
      <c r="EQ38" s="22"/>
      <c r="ER38" s="22"/>
      <c r="ES38" s="22"/>
      <c r="ET38" s="22"/>
      <c r="EU38" s="22"/>
      <c r="FU38" s="34" t="s">
        <v>0</v>
      </c>
    </row>
    <row r="39" spans="1:177" ht="12" hidden="1" thickBot="1">
      <c r="A39" s="563"/>
      <c r="B39" s="565"/>
      <c r="C39" s="57"/>
      <c r="D39" s="47"/>
      <c r="E39" s="38">
        <f t="shared" si="62"/>
        <v>0</v>
      </c>
      <c r="F39" s="57"/>
      <c r="G39" s="58"/>
      <c r="H39" s="42">
        <f t="shared" si="63"/>
        <v>0</v>
      </c>
      <c r="I39" s="71"/>
      <c r="J39" s="47"/>
      <c r="K39" s="42">
        <f t="shared" si="64"/>
        <v>0</v>
      </c>
      <c r="L39" s="57"/>
      <c r="M39" s="58"/>
      <c r="N39" s="42">
        <f t="shared" si="65"/>
        <v>0</v>
      </c>
      <c r="O39" s="71"/>
      <c r="P39" s="47"/>
      <c r="Q39" s="42">
        <f t="shared" si="66"/>
        <v>0</v>
      </c>
      <c r="R39" s="57"/>
      <c r="S39" s="58"/>
      <c r="T39" s="47">
        <f t="shared" si="67"/>
        <v>0</v>
      </c>
      <c r="U39" s="71"/>
      <c r="V39" s="47"/>
      <c r="W39" s="47">
        <f t="shared" si="68"/>
        <v>0</v>
      </c>
      <c r="X39" s="57"/>
      <c r="Y39" s="58"/>
      <c r="Z39" s="47">
        <f t="shared" si="69"/>
        <v>0</v>
      </c>
      <c r="AA39" s="71"/>
      <c r="AB39" s="72"/>
      <c r="AC39" s="47">
        <f t="shared" si="70"/>
        <v>0</v>
      </c>
      <c r="AD39" s="57"/>
      <c r="AE39" s="58"/>
      <c r="AF39" s="47">
        <f t="shared" si="123"/>
        <v>0</v>
      </c>
      <c r="AG39" s="47"/>
      <c r="AH39" s="72"/>
      <c r="AI39" s="47">
        <f t="shared" si="124"/>
        <v>0</v>
      </c>
      <c r="AJ39" s="57"/>
      <c r="AK39" s="58"/>
      <c r="AL39" s="43">
        <f t="shared" si="71"/>
        <v>0</v>
      </c>
      <c r="AM39" s="48"/>
      <c r="AN39" s="44"/>
      <c r="AO39" s="39">
        <f t="shared" si="72"/>
        <v>0</v>
      </c>
      <c r="AP39" s="48"/>
      <c r="AQ39" s="44"/>
      <c r="AR39" s="39">
        <f t="shared" si="73"/>
        <v>0</v>
      </c>
      <c r="AS39" s="48"/>
      <c r="AT39" s="44"/>
      <c r="AU39" s="39">
        <f t="shared" si="74"/>
        <v>0</v>
      </c>
      <c r="AV39" s="48"/>
      <c r="AW39" s="44"/>
      <c r="AX39" s="39">
        <f t="shared" si="75"/>
        <v>0</v>
      </c>
      <c r="AY39" s="48"/>
      <c r="AZ39" s="44"/>
      <c r="BA39" s="39">
        <f t="shared" si="76"/>
        <v>0</v>
      </c>
      <c r="BB39" s="51"/>
      <c r="BC39" s="52"/>
      <c r="BD39" s="39">
        <f t="shared" si="77"/>
        <v>0</v>
      </c>
      <c r="BE39" s="48"/>
      <c r="BF39" s="44"/>
      <c r="BG39" s="39">
        <f t="shared" si="78"/>
        <v>0</v>
      </c>
      <c r="BH39" s="48"/>
      <c r="BI39" s="44"/>
      <c r="BJ39" s="43">
        <f t="shared" si="79"/>
        <v>0</v>
      </c>
      <c r="BK39" s="48"/>
      <c r="BL39" s="44"/>
      <c r="BM39" s="43">
        <f t="shared" si="80"/>
        <v>0</v>
      </c>
      <c r="BN39" s="53"/>
      <c r="BO39" s="54"/>
      <c r="BP39" s="43">
        <f t="shared" si="81"/>
        <v>0</v>
      </c>
      <c r="BQ39" s="53"/>
      <c r="BR39" s="54"/>
      <c r="BS39" s="43">
        <f t="shared" si="82"/>
        <v>0</v>
      </c>
      <c r="BT39" s="48"/>
      <c r="BU39" s="44"/>
      <c r="BV39" s="43">
        <f t="shared" si="83"/>
        <v>0</v>
      </c>
      <c r="BW39" s="546"/>
      <c r="BX39" s="546"/>
      <c r="BY39" s="571"/>
      <c r="BZ39" s="577"/>
      <c r="CA39" s="583"/>
      <c r="CB39" s="575"/>
      <c r="CC39" s="575"/>
      <c r="CD39" s="616"/>
      <c r="CE39" s="541"/>
      <c r="CK39" s="32">
        <f t="shared" si="85"/>
        <v>0</v>
      </c>
      <c r="CL39" s="32">
        <f t="shared" si="86"/>
        <v>0</v>
      </c>
      <c r="CM39" s="32">
        <f t="shared" si="87"/>
        <v>0</v>
      </c>
      <c r="CN39" s="32">
        <f t="shared" si="88"/>
        <v>0</v>
      </c>
      <c r="CO39" s="32">
        <f t="shared" si="89"/>
        <v>0</v>
      </c>
      <c r="CP39" s="32">
        <f t="shared" si="90"/>
        <v>0</v>
      </c>
      <c r="CQ39" s="32">
        <f t="shared" si="91"/>
        <v>0</v>
      </c>
      <c r="CR39" s="32">
        <f t="shared" si="92"/>
        <v>0</v>
      </c>
      <c r="CS39" s="32">
        <f t="shared" si="93"/>
        <v>0</v>
      </c>
      <c r="CT39" s="32">
        <f t="shared" si="94"/>
        <v>0</v>
      </c>
      <c r="CU39" s="32">
        <f t="shared" si="95"/>
        <v>0</v>
      </c>
      <c r="CV39" s="32">
        <f t="shared" si="96"/>
        <v>0</v>
      </c>
      <c r="CW39" s="32">
        <f t="shared" si="97"/>
        <v>0</v>
      </c>
      <c r="CX39" s="32">
        <f t="shared" si="98"/>
        <v>0</v>
      </c>
      <c r="CY39" s="32">
        <f t="shared" si="99"/>
        <v>0</v>
      </c>
      <c r="CZ39" s="32">
        <f t="shared" si="100"/>
        <v>0</v>
      </c>
      <c r="DA39" s="32">
        <f t="shared" si="101"/>
        <v>0</v>
      </c>
      <c r="DB39" s="32">
        <f t="shared" si="102"/>
        <v>0</v>
      </c>
      <c r="DC39" s="32">
        <f t="shared" si="103"/>
        <v>0</v>
      </c>
      <c r="DD39" s="22"/>
      <c r="DE39" s="32">
        <f t="shared" si="104"/>
        <v>0</v>
      </c>
      <c r="DF39" s="32">
        <f t="shared" si="105"/>
        <v>0</v>
      </c>
      <c r="DG39" s="32">
        <f t="shared" si="106"/>
        <v>0</v>
      </c>
      <c r="DH39" s="32">
        <f t="shared" si="107"/>
        <v>0</v>
      </c>
      <c r="DI39" s="32">
        <f t="shared" si="108"/>
        <v>0</v>
      </c>
      <c r="DJ39" s="32">
        <f t="shared" si="109"/>
        <v>0</v>
      </c>
      <c r="DK39" s="32">
        <f t="shared" si="110"/>
        <v>0</v>
      </c>
      <c r="DL39" s="32">
        <f t="shared" si="111"/>
        <v>0</v>
      </c>
      <c r="DM39" s="32">
        <f t="shared" si="112"/>
        <v>0</v>
      </c>
      <c r="DN39" s="32">
        <f t="shared" si="113"/>
        <v>0</v>
      </c>
      <c r="DO39" s="32">
        <f t="shared" si="114"/>
        <v>0</v>
      </c>
      <c r="DP39" s="32">
        <f t="shared" si="115"/>
        <v>0</v>
      </c>
      <c r="DQ39" s="32">
        <f t="shared" si="116"/>
        <v>0</v>
      </c>
      <c r="DR39" s="32">
        <f t="shared" si="117"/>
        <v>0</v>
      </c>
      <c r="DS39" s="32">
        <f t="shared" si="118"/>
        <v>0</v>
      </c>
      <c r="DT39" s="32">
        <f t="shared" si="119"/>
        <v>0</v>
      </c>
      <c r="DU39" s="32">
        <f t="shared" si="120"/>
        <v>0</v>
      </c>
      <c r="DV39" s="32">
        <f t="shared" si="121"/>
        <v>0</v>
      </c>
      <c r="DW39" s="32">
        <f t="shared" si="122"/>
        <v>0</v>
      </c>
      <c r="DY39" s="533"/>
      <c r="DZ39" s="533"/>
      <c r="EA39" s="536"/>
      <c r="EB39" s="533"/>
      <c r="EC39" s="533"/>
      <c r="ED39" s="535"/>
      <c r="EE39" s="535"/>
      <c r="EF39" s="533"/>
      <c r="EG39" s="536"/>
      <c r="EH39" s="533"/>
      <c r="EI39" s="533"/>
      <c r="EJ39" s="533"/>
      <c r="EK39" s="533"/>
      <c r="EM39" s="615"/>
      <c r="EN39" s="615"/>
      <c r="EP39" s="22"/>
      <c r="EQ39" s="22"/>
      <c r="ER39" s="22"/>
      <c r="ES39" s="22"/>
      <c r="ET39" s="22"/>
      <c r="EU39" s="22"/>
      <c r="FU39" s="34" t="s">
        <v>0</v>
      </c>
    </row>
    <row r="40" spans="1:177" ht="12" hidden="1" thickBot="1">
      <c r="A40" s="557">
        <v>19</v>
      </c>
      <c r="B40" s="547"/>
      <c r="C40" s="59"/>
      <c r="D40" s="46"/>
      <c r="E40" s="42">
        <f t="shared" si="62"/>
        <v>0</v>
      </c>
      <c r="F40" s="55"/>
      <c r="G40" s="56"/>
      <c r="H40" s="42">
        <f t="shared" si="63"/>
        <v>0</v>
      </c>
      <c r="I40" s="60"/>
      <c r="J40" s="46"/>
      <c r="K40" s="42">
        <f t="shared" si="64"/>
        <v>0</v>
      </c>
      <c r="L40" s="55"/>
      <c r="M40" s="56"/>
      <c r="N40" s="42">
        <f t="shared" si="65"/>
        <v>0</v>
      </c>
      <c r="O40" s="60"/>
      <c r="P40" s="46"/>
      <c r="Q40" s="42">
        <f t="shared" si="66"/>
        <v>0</v>
      </c>
      <c r="R40" s="55"/>
      <c r="S40" s="56"/>
      <c r="T40" s="46">
        <f t="shared" si="67"/>
        <v>0</v>
      </c>
      <c r="U40" s="60"/>
      <c r="V40" s="46"/>
      <c r="W40" s="46">
        <f t="shared" si="68"/>
        <v>0</v>
      </c>
      <c r="X40" s="55"/>
      <c r="Y40" s="56"/>
      <c r="Z40" s="46">
        <f t="shared" si="69"/>
        <v>0</v>
      </c>
      <c r="AA40" s="60"/>
      <c r="AB40" s="61"/>
      <c r="AC40" s="46">
        <f t="shared" si="70"/>
        <v>0</v>
      </c>
      <c r="AD40" s="55"/>
      <c r="AE40" s="56"/>
      <c r="AF40" s="46">
        <f t="shared" si="123"/>
        <v>0</v>
      </c>
      <c r="AG40" s="46"/>
      <c r="AH40" s="61"/>
      <c r="AI40" s="46">
        <f t="shared" si="124"/>
        <v>0</v>
      </c>
      <c r="AJ40" s="55"/>
      <c r="AK40" s="56"/>
      <c r="AL40" s="41">
        <f t="shared" si="71"/>
        <v>0</v>
      </c>
      <c r="AM40" s="62"/>
      <c r="AN40" s="63"/>
      <c r="AO40" s="39">
        <f t="shared" si="72"/>
        <v>0</v>
      </c>
      <c r="AP40" s="62"/>
      <c r="AQ40" s="63"/>
      <c r="AR40" s="39">
        <f t="shared" si="73"/>
        <v>0</v>
      </c>
      <c r="AS40" s="73"/>
      <c r="AT40" s="74"/>
      <c r="AU40" s="39">
        <f t="shared" si="74"/>
        <v>0</v>
      </c>
      <c r="AV40" s="66"/>
      <c r="AW40" s="67"/>
      <c r="AX40" s="39">
        <f t="shared" si="75"/>
        <v>0</v>
      </c>
      <c r="AY40" s="73"/>
      <c r="AZ40" s="74"/>
      <c r="BA40" s="39">
        <f t="shared" si="76"/>
        <v>0</v>
      </c>
      <c r="BB40" s="66"/>
      <c r="BC40" s="67"/>
      <c r="BD40" s="77">
        <f t="shared" si="77"/>
        <v>0</v>
      </c>
      <c r="BE40" s="64"/>
      <c r="BF40" s="65"/>
      <c r="BG40" s="39">
        <f t="shared" si="78"/>
        <v>0</v>
      </c>
      <c r="BH40" s="64"/>
      <c r="BI40" s="65"/>
      <c r="BJ40" s="41">
        <f t="shared" si="79"/>
        <v>0</v>
      </c>
      <c r="BK40" s="45"/>
      <c r="BL40" s="40"/>
      <c r="BM40" s="41">
        <f t="shared" si="80"/>
        <v>0</v>
      </c>
      <c r="BN40" s="49"/>
      <c r="BO40" s="50"/>
      <c r="BP40" s="41">
        <f t="shared" si="81"/>
        <v>0</v>
      </c>
      <c r="BQ40" s="49"/>
      <c r="BR40" s="50"/>
      <c r="BS40" s="41">
        <f t="shared" si="82"/>
        <v>0</v>
      </c>
      <c r="BT40" s="73"/>
      <c r="BU40" s="74"/>
      <c r="BV40" s="41">
        <f t="shared" si="83"/>
        <v>0</v>
      </c>
      <c r="BW40" s="545">
        <f>AP41+AP40+AM40+AM41+AJ41+AJ40+AG40+AG41+AD41+AD40+AA40+AA41+X41+X40+U40+U41+R41+R40+O40+O41+L41+L40+I40+I41+F41+F40+C40+C41</f>
        <v>0</v>
      </c>
      <c r="BX40" s="545">
        <f>AQ41+AQ40+AN40+AN41+AK41+AK40+AH40+AH41+AE41+AE40+AB40+AB41+Y41+Y40+V40+V41+S41+S40+P40+P41+M41+M40+J40+J41+G41+G40+D40+D41</f>
        <v>0</v>
      </c>
      <c r="BY40" s="570">
        <f>AR41+AR40+AO40+AO41+AL41+AL40+AI40+AI41+AF41+AF40+AC40+AC41+Z41+Z40+W40+W41+T41+T40+Q40+Q41+N41+N40+K40+K41+H41+H40+E40+E41</f>
        <v>0</v>
      </c>
      <c r="BZ40" s="576">
        <f t="shared" si="84"/>
        <v>0</v>
      </c>
      <c r="CA40" s="582">
        <f>SUM(CK40:DC41)</f>
        <v>0</v>
      </c>
      <c r="CB40" s="574">
        <f>SUM(DE40:DW41)</f>
        <v>0</v>
      </c>
      <c r="CC40" s="578">
        <f>BZ40-CA40-CB40</f>
        <v>0</v>
      </c>
      <c r="CD40" s="564">
        <f>B40</f>
        <v>0</v>
      </c>
      <c r="CE40" s="541"/>
      <c r="CK40" s="32">
        <f t="shared" si="85"/>
        <v>0</v>
      </c>
      <c r="CL40" s="32">
        <f t="shared" si="86"/>
        <v>0</v>
      </c>
      <c r="CM40" s="32">
        <f t="shared" si="87"/>
        <v>0</v>
      </c>
      <c r="CN40" s="32">
        <f t="shared" si="88"/>
        <v>0</v>
      </c>
      <c r="CO40" s="32">
        <f t="shared" si="89"/>
        <v>0</v>
      </c>
      <c r="CP40" s="32">
        <f t="shared" si="90"/>
        <v>0</v>
      </c>
      <c r="CQ40" s="32">
        <f t="shared" si="91"/>
        <v>0</v>
      </c>
      <c r="CR40" s="32">
        <f t="shared" si="92"/>
        <v>0</v>
      </c>
      <c r="CS40" s="32">
        <f t="shared" si="93"/>
        <v>0</v>
      </c>
      <c r="CT40" s="32">
        <f t="shared" si="94"/>
        <v>0</v>
      </c>
      <c r="CU40" s="32">
        <f t="shared" si="95"/>
        <v>0</v>
      </c>
      <c r="CV40" s="32">
        <f t="shared" si="96"/>
        <v>0</v>
      </c>
      <c r="CW40" s="32">
        <f t="shared" si="97"/>
        <v>0</v>
      </c>
      <c r="CX40" s="32">
        <f t="shared" si="98"/>
        <v>0</v>
      </c>
      <c r="CY40" s="32">
        <f t="shared" si="99"/>
        <v>0</v>
      </c>
      <c r="CZ40" s="32">
        <f t="shared" si="100"/>
        <v>0</v>
      </c>
      <c r="DA40" s="32">
        <f t="shared" si="101"/>
        <v>0</v>
      </c>
      <c r="DB40" s="32">
        <f t="shared" si="102"/>
        <v>0</v>
      </c>
      <c r="DC40" s="32">
        <f t="shared" si="103"/>
        <v>0</v>
      </c>
      <c r="DD40" s="22"/>
      <c r="DE40" s="32">
        <f t="shared" si="104"/>
        <v>0</v>
      </c>
      <c r="DF40" s="32">
        <f t="shared" si="105"/>
        <v>0</v>
      </c>
      <c r="DG40" s="32">
        <f t="shared" si="106"/>
        <v>0</v>
      </c>
      <c r="DH40" s="32">
        <f t="shared" si="107"/>
        <v>0</v>
      </c>
      <c r="DI40" s="32">
        <f t="shared" si="108"/>
        <v>0</v>
      </c>
      <c r="DJ40" s="32">
        <f t="shared" si="109"/>
        <v>0</v>
      </c>
      <c r="DK40" s="32">
        <f t="shared" si="110"/>
        <v>0</v>
      </c>
      <c r="DL40" s="32">
        <f t="shared" si="111"/>
        <v>0</v>
      </c>
      <c r="DM40" s="32">
        <f t="shared" si="112"/>
        <v>0</v>
      </c>
      <c r="DN40" s="32">
        <f t="shared" si="113"/>
        <v>0</v>
      </c>
      <c r="DO40" s="32">
        <f t="shared" si="114"/>
        <v>0</v>
      </c>
      <c r="DP40" s="32">
        <f t="shared" si="115"/>
        <v>0</v>
      </c>
      <c r="DQ40" s="32">
        <f t="shared" si="116"/>
        <v>0</v>
      </c>
      <c r="DR40" s="32">
        <f t="shared" si="117"/>
        <v>0</v>
      </c>
      <c r="DS40" s="32">
        <f t="shared" si="118"/>
        <v>0</v>
      </c>
      <c r="DT40" s="32">
        <f t="shared" si="119"/>
        <v>0</v>
      </c>
      <c r="DU40" s="32">
        <f t="shared" si="120"/>
        <v>0</v>
      </c>
      <c r="DV40" s="32">
        <f t="shared" si="121"/>
        <v>0</v>
      </c>
      <c r="DW40" s="32">
        <f t="shared" si="122"/>
        <v>0</v>
      </c>
      <c r="DY40" s="533">
        <f>LARGE(BY4:BY41,19)</f>
        <v>0</v>
      </c>
      <c r="DZ40" s="533"/>
      <c r="EA40" s="536">
        <f>IF(DZ40&gt;0,0,DY40)</f>
        <v>0</v>
      </c>
      <c r="EB40" s="533">
        <v>1</v>
      </c>
      <c r="EC40" s="533">
        <f>RANK(DY40,$DY$4:$DY$41)</f>
        <v>15</v>
      </c>
      <c r="ED40" s="535">
        <v>19</v>
      </c>
      <c r="EE40" s="535">
        <f>IF(EB40=1,ED40,CONCATENATE(ED40,"-",ED40+EB40-1))</f>
        <v>19</v>
      </c>
      <c r="EF40" s="533">
        <f ca="1">INDIRECT(EI38)</f>
        <v>0</v>
      </c>
      <c r="EG40" s="536">
        <f ca="1">INDIRECT(EK38)</f>
        <v>19</v>
      </c>
      <c r="EH40" s="533">
        <f ca="1">INDIRECT(EJ38)*2+EH38</f>
        <v>42</v>
      </c>
      <c r="EI40" s="533" t="str">
        <f>ADDRESS(EH40,$EG$3)</f>
        <v>$EA$42</v>
      </c>
      <c r="EJ40" s="533" t="str">
        <f>ADDRESS(EH40,$EG$3+1)</f>
        <v>$EB$42</v>
      </c>
      <c r="EK40" s="533" t="str">
        <f>ADDRESS(EH40,$EG$3+4)</f>
        <v>$EE$42</v>
      </c>
      <c r="EM40" s="615">
        <f>IF(BY40=$EF$20,$EG$20,IF(BY40=$EF$22,$EG$22,IF(BY40=$EF$24,$EG$24,IF(BY40=$EF$26,$EG$26,IF(BY40=$EF$28,$EG$28,IF(BY40=$EF$30,$EG$30,IF(BY40=$EF$32,$EG$32,IF(BY40=$EF$34,$EG$34,$EE$40))))))))</f>
        <v>15</v>
      </c>
      <c r="EN40" s="615">
        <f>IF(BY40=$EF$4,$EG$4,IF(BY40=$EF$6,$EG$6,IF(BY40=$EF$8,$EG$8,IF(BY40=$EF$10,$EG$10,IF(BY40=$EF$12,$EG$12,IF(BY40=$EF$14,$EG$14,IF(BY40=$EF$16,$EG$16,IF(BY40=$EF$18,$EG$18,EM40))))))))</f>
        <v>15</v>
      </c>
      <c r="EP40" s="22"/>
      <c r="EQ40" s="22"/>
      <c r="ER40" s="22"/>
      <c r="ES40" s="22"/>
      <c r="ET40" s="22"/>
      <c r="EU40" s="22"/>
      <c r="FU40" s="34" t="s">
        <v>0</v>
      </c>
    </row>
    <row r="41" spans="1:177" ht="12" hidden="1" thickBot="1">
      <c r="A41" s="558"/>
      <c r="B41" s="548"/>
      <c r="C41" s="57"/>
      <c r="D41" s="47"/>
      <c r="E41" s="42">
        <f t="shared" si="62"/>
        <v>0</v>
      </c>
      <c r="F41" s="57"/>
      <c r="G41" s="58"/>
      <c r="H41" s="47">
        <f t="shared" si="63"/>
        <v>0</v>
      </c>
      <c r="I41" s="71"/>
      <c r="J41" s="47"/>
      <c r="K41" s="42">
        <f t="shared" si="64"/>
        <v>0</v>
      </c>
      <c r="L41" s="57"/>
      <c r="M41" s="58"/>
      <c r="N41" s="42">
        <f t="shared" si="65"/>
        <v>0</v>
      </c>
      <c r="O41" s="71"/>
      <c r="P41" s="47"/>
      <c r="Q41" s="42">
        <f t="shared" si="66"/>
        <v>0</v>
      </c>
      <c r="R41" s="57"/>
      <c r="S41" s="58"/>
      <c r="T41" s="47">
        <f t="shared" si="67"/>
        <v>0</v>
      </c>
      <c r="U41" s="71"/>
      <c r="V41" s="47"/>
      <c r="W41" s="47">
        <f t="shared" si="68"/>
        <v>0</v>
      </c>
      <c r="X41" s="57"/>
      <c r="Y41" s="58"/>
      <c r="Z41" s="47">
        <f t="shared" si="69"/>
        <v>0</v>
      </c>
      <c r="AA41" s="71"/>
      <c r="AB41" s="72"/>
      <c r="AC41" s="47">
        <f t="shared" si="70"/>
        <v>0</v>
      </c>
      <c r="AD41" s="57"/>
      <c r="AE41" s="58"/>
      <c r="AF41" s="47">
        <f t="shared" si="123"/>
        <v>0</v>
      </c>
      <c r="AG41" s="47"/>
      <c r="AH41" s="72"/>
      <c r="AI41" s="47">
        <f t="shared" si="124"/>
        <v>0</v>
      </c>
      <c r="AJ41" s="57"/>
      <c r="AK41" s="58"/>
      <c r="AL41" s="43">
        <f t="shared" si="71"/>
        <v>0</v>
      </c>
      <c r="AM41" s="48"/>
      <c r="AN41" s="44"/>
      <c r="AO41" s="39">
        <f t="shared" si="72"/>
        <v>0</v>
      </c>
      <c r="AP41" s="48"/>
      <c r="AQ41" s="44"/>
      <c r="AR41" s="39">
        <f t="shared" si="73"/>
        <v>0</v>
      </c>
      <c r="AS41" s="48"/>
      <c r="AT41" s="44"/>
      <c r="AU41" s="39">
        <f t="shared" si="74"/>
        <v>0</v>
      </c>
      <c r="AV41" s="48"/>
      <c r="AW41" s="44"/>
      <c r="AX41" s="43">
        <f t="shared" si="75"/>
        <v>0</v>
      </c>
      <c r="AY41" s="48"/>
      <c r="AZ41" s="44"/>
      <c r="BA41" s="39">
        <f t="shared" si="76"/>
        <v>0</v>
      </c>
      <c r="BB41" s="48"/>
      <c r="BC41" s="44"/>
      <c r="BD41" s="77">
        <f t="shared" si="77"/>
        <v>0</v>
      </c>
      <c r="BE41" s="51"/>
      <c r="BF41" s="52"/>
      <c r="BG41" s="39">
        <f t="shared" si="78"/>
        <v>0</v>
      </c>
      <c r="BH41" s="51"/>
      <c r="BI41" s="52"/>
      <c r="BJ41" s="43">
        <f t="shared" si="79"/>
        <v>0</v>
      </c>
      <c r="BK41" s="51"/>
      <c r="BL41" s="52"/>
      <c r="BM41" s="43">
        <f t="shared" si="80"/>
        <v>0</v>
      </c>
      <c r="BN41" s="53"/>
      <c r="BO41" s="54"/>
      <c r="BP41" s="43">
        <f t="shared" si="81"/>
        <v>0</v>
      </c>
      <c r="BQ41" s="53"/>
      <c r="BR41" s="54"/>
      <c r="BS41" s="43">
        <f t="shared" si="82"/>
        <v>0</v>
      </c>
      <c r="BT41" s="48"/>
      <c r="BU41" s="44"/>
      <c r="BV41" s="43">
        <f t="shared" si="83"/>
        <v>0</v>
      </c>
      <c r="BW41" s="546"/>
      <c r="BX41" s="546"/>
      <c r="BY41" s="571"/>
      <c r="BZ41" s="577"/>
      <c r="CA41" s="583"/>
      <c r="CB41" s="575"/>
      <c r="CC41" s="579"/>
      <c r="CD41" s="616"/>
      <c r="CE41" s="541"/>
      <c r="CK41" s="32">
        <f t="shared" si="85"/>
        <v>0</v>
      </c>
      <c r="CL41" s="32">
        <f t="shared" si="86"/>
        <v>0</v>
      </c>
      <c r="CM41" s="32">
        <f t="shared" si="87"/>
        <v>0</v>
      </c>
      <c r="CN41" s="32">
        <f t="shared" si="88"/>
        <v>0</v>
      </c>
      <c r="CO41" s="32">
        <f t="shared" si="89"/>
        <v>0</v>
      </c>
      <c r="CP41" s="32">
        <f t="shared" si="90"/>
        <v>0</v>
      </c>
      <c r="CQ41" s="32">
        <f t="shared" si="91"/>
        <v>0</v>
      </c>
      <c r="CR41" s="32">
        <f t="shared" si="92"/>
        <v>0</v>
      </c>
      <c r="CS41" s="32">
        <f t="shared" si="93"/>
        <v>0</v>
      </c>
      <c r="CT41" s="32">
        <f t="shared" si="94"/>
        <v>0</v>
      </c>
      <c r="CU41" s="32">
        <f t="shared" si="95"/>
        <v>0</v>
      </c>
      <c r="CV41" s="32">
        <f t="shared" si="96"/>
        <v>0</v>
      </c>
      <c r="CW41" s="32">
        <f t="shared" si="97"/>
        <v>0</v>
      </c>
      <c r="CX41" s="32">
        <f t="shared" si="98"/>
        <v>0</v>
      </c>
      <c r="CY41" s="32">
        <f t="shared" si="99"/>
        <v>0</v>
      </c>
      <c r="CZ41" s="32">
        <f t="shared" si="100"/>
        <v>0</v>
      </c>
      <c r="DA41" s="32">
        <f t="shared" si="101"/>
        <v>0</v>
      </c>
      <c r="DB41" s="32">
        <f t="shared" si="102"/>
        <v>0</v>
      </c>
      <c r="DC41" s="32">
        <f t="shared" si="103"/>
        <v>0</v>
      </c>
      <c r="DD41" s="22"/>
      <c r="DE41" s="32">
        <f t="shared" si="104"/>
        <v>0</v>
      </c>
      <c r="DF41" s="32">
        <f t="shared" si="105"/>
        <v>0</v>
      </c>
      <c r="DG41" s="32">
        <f t="shared" si="106"/>
        <v>0</v>
      </c>
      <c r="DH41" s="32">
        <f t="shared" si="107"/>
        <v>0</v>
      </c>
      <c r="DI41" s="32">
        <f t="shared" si="108"/>
        <v>0</v>
      </c>
      <c r="DJ41" s="32">
        <f t="shared" si="109"/>
        <v>0</v>
      </c>
      <c r="DK41" s="32">
        <f t="shared" si="110"/>
        <v>0</v>
      </c>
      <c r="DL41" s="32">
        <f t="shared" si="111"/>
        <v>0</v>
      </c>
      <c r="DM41" s="32">
        <f t="shared" si="112"/>
        <v>0</v>
      </c>
      <c r="DN41" s="32">
        <f t="shared" si="113"/>
        <v>0</v>
      </c>
      <c r="DO41" s="32">
        <f t="shared" si="114"/>
        <v>0</v>
      </c>
      <c r="DP41" s="32">
        <f t="shared" si="115"/>
        <v>0</v>
      </c>
      <c r="DQ41" s="32">
        <f t="shared" si="116"/>
        <v>0</v>
      </c>
      <c r="DR41" s="32">
        <f t="shared" si="117"/>
        <v>0</v>
      </c>
      <c r="DS41" s="32">
        <f t="shared" si="118"/>
        <v>0</v>
      </c>
      <c r="DT41" s="32">
        <f t="shared" si="119"/>
        <v>0</v>
      </c>
      <c r="DU41" s="32">
        <f t="shared" si="120"/>
        <v>0</v>
      </c>
      <c r="DV41" s="32">
        <f t="shared" si="121"/>
        <v>0</v>
      </c>
      <c r="DW41" s="32">
        <f t="shared" si="122"/>
        <v>0</v>
      </c>
      <c r="DY41" s="533"/>
      <c r="DZ41" s="533"/>
      <c r="EA41" s="536"/>
      <c r="EB41" s="533"/>
      <c r="EC41" s="533"/>
      <c r="ED41" s="535"/>
      <c r="EE41" s="535"/>
      <c r="EF41" s="533"/>
      <c r="EG41" s="536"/>
      <c r="EH41" s="533"/>
      <c r="EI41" s="533"/>
      <c r="EJ41" s="533"/>
      <c r="EK41" s="533"/>
      <c r="EM41" s="615"/>
      <c r="EN41" s="615"/>
      <c r="EP41" s="22"/>
      <c r="EQ41" s="22"/>
      <c r="ER41" s="22"/>
      <c r="ES41" s="22"/>
      <c r="ET41" s="22"/>
      <c r="EU41" s="22"/>
      <c r="FU41" s="34" t="s">
        <v>0</v>
      </c>
    </row>
    <row r="42" spans="1:177" s="24" customFormat="1" ht="12.75">
      <c r="A42" s="15" t="s">
        <v>32</v>
      </c>
      <c r="B42" s="80"/>
      <c r="C42" s="15"/>
      <c r="D42" s="81"/>
      <c r="E42" s="81"/>
      <c r="F42" s="81"/>
      <c r="G42" s="81"/>
      <c r="H42" s="81"/>
      <c r="I42" s="81"/>
      <c r="J42" s="531" t="s">
        <v>44</v>
      </c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2"/>
      <c r="AM42" s="82"/>
      <c r="AN42" s="82"/>
      <c r="AO42" s="6"/>
      <c r="AP42" s="16"/>
      <c r="AQ42" s="20" t="s">
        <v>33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530">
        <f>SUM(BX4:BX31)</f>
        <v>1495</v>
      </c>
      <c r="BX42" s="530"/>
      <c r="BY42" s="530"/>
      <c r="BZ42" s="83">
        <f aca="true" t="shared" si="125" ref="BZ42:EI42">SUM(CA4:CA31)</f>
        <v>164</v>
      </c>
      <c r="CA42" s="83">
        <f t="shared" si="125"/>
        <v>36</v>
      </c>
      <c r="CB42" s="83">
        <f t="shared" si="125"/>
        <v>164</v>
      </c>
      <c r="CC42" s="83">
        <f t="shared" si="125"/>
        <v>0</v>
      </c>
      <c r="CD42" s="83">
        <f t="shared" si="125"/>
        <v>0</v>
      </c>
      <c r="CE42" s="83">
        <f t="shared" si="125"/>
        <v>0</v>
      </c>
      <c r="CF42" s="83">
        <f t="shared" si="125"/>
        <v>0</v>
      </c>
      <c r="CG42" s="83">
        <f t="shared" si="125"/>
        <v>0</v>
      </c>
      <c r="CH42" s="83">
        <f t="shared" si="125"/>
        <v>0</v>
      </c>
      <c r="CI42" s="83">
        <f t="shared" si="125"/>
        <v>0</v>
      </c>
      <c r="CJ42" s="83">
        <f t="shared" si="125"/>
        <v>8</v>
      </c>
      <c r="CK42" s="83">
        <f t="shared" si="125"/>
        <v>11</v>
      </c>
      <c r="CL42" s="83">
        <f t="shared" si="125"/>
        <v>14</v>
      </c>
      <c r="CM42" s="83">
        <f t="shared" si="125"/>
        <v>11</v>
      </c>
      <c r="CN42" s="83">
        <f t="shared" si="125"/>
        <v>1</v>
      </c>
      <c r="CO42" s="83">
        <f t="shared" si="125"/>
        <v>3</v>
      </c>
      <c r="CP42" s="83">
        <f t="shared" si="125"/>
        <v>12</v>
      </c>
      <c r="CQ42" s="83">
        <f t="shared" si="125"/>
        <v>15</v>
      </c>
      <c r="CR42" s="83">
        <f t="shared" si="125"/>
        <v>21</v>
      </c>
      <c r="CS42" s="83">
        <f t="shared" si="125"/>
        <v>22</v>
      </c>
      <c r="CT42" s="83">
        <f t="shared" si="125"/>
        <v>20</v>
      </c>
      <c r="CU42" s="83">
        <f t="shared" si="125"/>
        <v>9</v>
      </c>
      <c r="CV42" s="83">
        <f t="shared" si="125"/>
        <v>11</v>
      </c>
      <c r="CW42" s="83">
        <f t="shared" si="125"/>
        <v>6</v>
      </c>
      <c r="CX42" s="83">
        <f t="shared" si="125"/>
        <v>0</v>
      </c>
      <c r="CY42" s="83">
        <f t="shared" si="125"/>
        <v>0</v>
      </c>
      <c r="CZ42" s="83">
        <f t="shared" si="125"/>
        <v>0</v>
      </c>
      <c r="DA42" s="83">
        <f t="shared" si="125"/>
        <v>0</v>
      </c>
      <c r="DB42" s="83">
        <f t="shared" si="125"/>
        <v>0</v>
      </c>
      <c r="DC42" s="83">
        <f t="shared" si="125"/>
        <v>156</v>
      </c>
      <c r="DD42" s="83">
        <f t="shared" si="125"/>
        <v>2</v>
      </c>
      <c r="DE42" s="83">
        <f t="shared" si="125"/>
        <v>3</v>
      </c>
      <c r="DF42" s="83">
        <f t="shared" si="125"/>
        <v>2</v>
      </c>
      <c r="DG42" s="83">
        <f t="shared" si="125"/>
        <v>2</v>
      </c>
      <c r="DH42" s="83">
        <f t="shared" si="125"/>
        <v>4</v>
      </c>
      <c r="DI42" s="83">
        <f t="shared" si="125"/>
        <v>1</v>
      </c>
      <c r="DJ42" s="83">
        <f t="shared" si="125"/>
        <v>2</v>
      </c>
      <c r="DK42" s="83">
        <f t="shared" si="125"/>
        <v>3</v>
      </c>
      <c r="DL42" s="83">
        <f t="shared" si="125"/>
        <v>1</v>
      </c>
      <c r="DM42" s="83">
        <f t="shared" si="125"/>
        <v>1</v>
      </c>
      <c r="DN42" s="83">
        <f t="shared" si="125"/>
        <v>3</v>
      </c>
      <c r="DO42" s="83">
        <f t="shared" si="125"/>
        <v>2</v>
      </c>
      <c r="DP42" s="83">
        <f t="shared" si="125"/>
        <v>7</v>
      </c>
      <c r="DQ42" s="83">
        <f t="shared" si="125"/>
        <v>3</v>
      </c>
      <c r="DR42" s="83">
        <f t="shared" si="125"/>
        <v>0</v>
      </c>
      <c r="DS42" s="83">
        <f t="shared" si="125"/>
        <v>0</v>
      </c>
      <c r="DT42" s="83">
        <f t="shared" si="125"/>
        <v>0</v>
      </c>
      <c r="DU42" s="83">
        <f t="shared" si="125"/>
        <v>0</v>
      </c>
      <c r="DV42" s="83">
        <f t="shared" si="125"/>
        <v>0</v>
      </c>
      <c r="DW42" s="83">
        <f t="shared" si="125"/>
        <v>0</v>
      </c>
      <c r="DX42" s="83">
        <f t="shared" si="125"/>
        <v>1495</v>
      </c>
      <c r="DY42" s="83">
        <f t="shared" si="125"/>
        <v>0</v>
      </c>
      <c r="DZ42" s="83">
        <f t="shared" si="125"/>
        <v>1495</v>
      </c>
      <c r="EA42" s="83">
        <f t="shared" si="125"/>
        <v>15</v>
      </c>
      <c r="EB42" s="83">
        <f t="shared" si="125"/>
        <v>104</v>
      </c>
      <c r="EC42" s="83">
        <f t="shared" si="125"/>
        <v>105</v>
      </c>
      <c r="ED42" s="83">
        <f t="shared" si="125"/>
        <v>97</v>
      </c>
      <c r="EE42" s="83">
        <f t="shared" si="125"/>
        <v>1579</v>
      </c>
      <c r="EF42" s="83">
        <f t="shared" si="125"/>
        <v>89</v>
      </c>
      <c r="EG42" s="83">
        <f t="shared" si="125"/>
        <v>250</v>
      </c>
      <c r="EH42" s="83">
        <f t="shared" si="125"/>
        <v>0</v>
      </c>
      <c r="EI42" s="83">
        <f t="shared" si="125"/>
        <v>0</v>
      </c>
      <c r="EJ42" s="83">
        <f aca="true" t="shared" si="126" ref="EJ42:FU42">SUM(EK4:EK31)</f>
        <v>0</v>
      </c>
      <c r="EK42" s="83">
        <f t="shared" si="126"/>
        <v>0</v>
      </c>
      <c r="EL42" s="83">
        <f t="shared" si="126"/>
        <v>266</v>
      </c>
      <c r="EM42" s="83">
        <f t="shared" si="126"/>
        <v>266</v>
      </c>
      <c r="EN42" s="83">
        <f t="shared" si="126"/>
        <v>0</v>
      </c>
      <c r="EO42" s="83">
        <f t="shared" si="126"/>
        <v>0</v>
      </c>
      <c r="EP42" s="83">
        <f t="shared" si="126"/>
        <v>316</v>
      </c>
      <c r="EQ42" s="83">
        <f t="shared" si="126"/>
        <v>144</v>
      </c>
      <c r="ER42" s="83">
        <f t="shared" si="126"/>
        <v>28</v>
      </c>
      <c r="ES42" s="83">
        <f t="shared" si="126"/>
        <v>144</v>
      </c>
      <c r="ET42" s="83">
        <f t="shared" si="126"/>
        <v>460</v>
      </c>
      <c r="EU42" s="83">
        <f t="shared" si="126"/>
        <v>78</v>
      </c>
      <c r="EV42" s="83">
        <f t="shared" si="126"/>
        <v>0</v>
      </c>
      <c r="EW42" s="83">
        <f t="shared" si="126"/>
        <v>0</v>
      </c>
      <c r="EX42" s="83">
        <f t="shared" si="126"/>
        <v>0</v>
      </c>
      <c r="EY42" s="83">
        <f t="shared" si="126"/>
        <v>0</v>
      </c>
      <c r="EZ42" s="83">
        <f t="shared" si="126"/>
        <v>0</v>
      </c>
      <c r="FA42" s="83">
        <f t="shared" si="126"/>
        <v>0</v>
      </c>
      <c r="FB42" s="83">
        <f t="shared" si="126"/>
        <v>0</v>
      </c>
      <c r="FC42" s="83">
        <f t="shared" si="126"/>
        <v>0</v>
      </c>
      <c r="FD42" s="83">
        <f t="shared" si="126"/>
        <v>0</v>
      </c>
      <c r="FE42" s="83">
        <f t="shared" si="126"/>
        <v>0</v>
      </c>
      <c r="FF42" s="83">
        <f t="shared" si="126"/>
        <v>0</v>
      </c>
      <c r="FG42" s="83">
        <f t="shared" si="126"/>
        <v>0</v>
      </c>
      <c r="FH42" s="83">
        <f t="shared" si="126"/>
        <v>0</v>
      </c>
      <c r="FI42" s="83">
        <f t="shared" si="126"/>
        <v>0</v>
      </c>
      <c r="FJ42" s="83">
        <f t="shared" si="126"/>
        <v>0</v>
      </c>
      <c r="FK42" s="83">
        <f t="shared" si="126"/>
        <v>0</v>
      </c>
      <c r="FL42" s="83">
        <f t="shared" si="126"/>
        <v>0</v>
      </c>
      <c r="FM42" s="83">
        <f t="shared" si="126"/>
        <v>0</v>
      </c>
      <c r="FN42" s="83">
        <f t="shared" si="126"/>
        <v>0</v>
      </c>
      <c r="FO42" s="83">
        <f t="shared" si="126"/>
        <v>0</v>
      </c>
      <c r="FP42" s="83">
        <f t="shared" si="126"/>
        <v>0</v>
      </c>
      <c r="FQ42" s="83">
        <f t="shared" si="126"/>
        <v>0</v>
      </c>
      <c r="FR42" s="83">
        <f t="shared" si="126"/>
        <v>0</v>
      </c>
      <c r="FS42" s="83">
        <f t="shared" si="126"/>
        <v>0</v>
      </c>
      <c r="FT42" s="83">
        <f t="shared" si="126"/>
        <v>0</v>
      </c>
      <c r="FU42" s="83">
        <f t="shared" si="126"/>
        <v>0</v>
      </c>
    </row>
    <row r="43" spans="1:41" s="16" customFormat="1" ht="12.75">
      <c r="A43" s="24"/>
      <c r="B43" s="84"/>
      <c r="C43" s="81" t="s">
        <v>34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5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81"/>
      <c r="AL43" s="82"/>
      <c r="AM43" s="82"/>
      <c r="AN43" s="82"/>
      <c r="AO43" s="6"/>
    </row>
    <row r="44" spans="3:78" ht="11.25">
      <c r="C44" s="32"/>
      <c r="D44" s="32"/>
      <c r="E44" s="32"/>
      <c r="F44" s="32"/>
      <c r="G44" s="32"/>
      <c r="AO44" s="79"/>
      <c r="BZ44" s="32"/>
    </row>
    <row r="45" spans="41:78" ht="11.25">
      <c r="AO45" s="79"/>
      <c r="BZ45" s="32"/>
    </row>
    <row r="55" ht="27">
      <c r="B55" s="92"/>
    </row>
  </sheetData>
  <sheetProtection/>
  <mergeCells count="553">
    <mergeCell ref="FV28:FV29"/>
    <mergeCell ref="FV30:FV31"/>
    <mergeCell ref="A1:FV1"/>
    <mergeCell ref="A2:FV2"/>
    <mergeCell ref="FV16:FV17"/>
    <mergeCell ref="FV18:FV19"/>
    <mergeCell ref="FV20:FV21"/>
    <mergeCell ref="FV22:FV23"/>
    <mergeCell ref="FV24:FV25"/>
    <mergeCell ref="FV26:FV27"/>
    <mergeCell ref="FV4:FV5"/>
    <mergeCell ref="FV6:FV7"/>
    <mergeCell ref="FV8:FV9"/>
    <mergeCell ref="FV10:FV11"/>
    <mergeCell ref="FV12:FV13"/>
    <mergeCell ref="FV14:FV15"/>
    <mergeCell ref="FU28:FU29"/>
    <mergeCell ref="FU30:FU31"/>
    <mergeCell ref="FU20:FU21"/>
    <mergeCell ref="FU22:FU23"/>
    <mergeCell ref="FU24:FU25"/>
    <mergeCell ref="FU26:FU27"/>
    <mergeCell ref="FU4:FU5"/>
    <mergeCell ref="FU6:FU7"/>
    <mergeCell ref="FU8:FU9"/>
    <mergeCell ref="FU10:FU11"/>
    <mergeCell ref="FU12:FU13"/>
    <mergeCell ref="FU14:FU15"/>
    <mergeCell ref="FU16:FU17"/>
    <mergeCell ref="FU18:FU19"/>
    <mergeCell ref="DY12:DY13"/>
    <mergeCell ref="CD40:CD41"/>
    <mergeCell ref="CD38:CD39"/>
    <mergeCell ref="CD36:CD37"/>
    <mergeCell ref="CD34:CD35"/>
    <mergeCell ref="DY38:DY39"/>
    <mergeCell ref="DY36:DY37"/>
    <mergeCell ref="DY34:DY35"/>
    <mergeCell ref="DY14:DY15"/>
    <mergeCell ref="CD26:CD27"/>
    <mergeCell ref="EN40:EN41"/>
    <mergeCell ref="EN26:EN27"/>
    <mergeCell ref="EN28:EN29"/>
    <mergeCell ref="EN30:EN31"/>
    <mergeCell ref="EN32:EN33"/>
    <mergeCell ref="EN34:EN35"/>
    <mergeCell ref="EN36:EN37"/>
    <mergeCell ref="EN38:EN39"/>
    <mergeCell ref="EN18:EN19"/>
    <mergeCell ref="EN20:EN21"/>
    <mergeCell ref="EN22:EN23"/>
    <mergeCell ref="EN24:EN25"/>
    <mergeCell ref="EM40:EM41"/>
    <mergeCell ref="EN4:EN5"/>
    <mergeCell ref="EN6:EN7"/>
    <mergeCell ref="EN8:EN9"/>
    <mergeCell ref="EN10:EN11"/>
    <mergeCell ref="EN12:EN13"/>
    <mergeCell ref="EN14:EN15"/>
    <mergeCell ref="EN16:EN17"/>
    <mergeCell ref="EM28:EM29"/>
    <mergeCell ref="EM30:EM31"/>
    <mergeCell ref="BZ36:BZ37"/>
    <mergeCell ref="EM4:EM5"/>
    <mergeCell ref="EM6:EM7"/>
    <mergeCell ref="EM8:EM9"/>
    <mergeCell ref="EM10:EM11"/>
    <mergeCell ref="EM12:EM13"/>
    <mergeCell ref="EM14:EM15"/>
    <mergeCell ref="EM36:EM37"/>
    <mergeCell ref="EM32:EM33"/>
    <mergeCell ref="EM34:EM35"/>
    <mergeCell ref="CA34:CA35"/>
    <mergeCell ref="CA36:CA37"/>
    <mergeCell ref="EM20:EM21"/>
    <mergeCell ref="EM22:EM23"/>
    <mergeCell ref="CD14:CD15"/>
    <mergeCell ref="CD16:CD17"/>
    <mergeCell ref="CB26:CB27"/>
    <mergeCell ref="EM16:EM17"/>
    <mergeCell ref="EM18:EM19"/>
    <mergeCell ref="CB36:CB37"/>
    <mergeCell ref="CB38:CB39"/>
    <mergeCell ref="CC26:CC27"/>
    <mergeCell ref="EM24:EM25"/>
    <mergeCell ref="EM26:EM27"/>
    <mergeCell ref="EM38:EM39"/>
    <mergeCell ref="CD22:CD23"/>
    <mergeCell ref="CK3:DC3"/>
    <mergeCell ref="CA30:CA31"/>
    <mergeCell ref="CA32:CA33"/>
    <mergeCell ref="DE3:DW3"/>
    <mergeCell ref="CB30:CB31"/>
    <mergeCell ref="CB32:CB33"/>
    <mergeCell ref="CC30:CC31"/>
    <mergeCell ref="CD30:CD31"/>
    <mergeCell ref="CC32:CC33"/>
    <mergeCell ref="CD32:CD33"/>
    <mergeCell ref="CC20:CC21"/>
    <mergeCell ref="CD18:CD19"/>
    <mergeCell ref="CD20:CD21"/>
    <mergeCell ref="BZ34:BZ35"/>
    <mergeCell ref="CD24:CD25"/>
    <mergeCell ref="BZ32:BZ33"/>
    <mergeCell ref="CA18:CA19"/>
    <mergeCell ref="CB22:CB23"/>
    <mergeCell ref="CA20:CA21"/>
    <mergeCell ref="CA24:CA25"/>
    <mergeCell ref="CB24:CB25"/>
    <mergeCell ref="CB20:CB21"/>
    <mergeCell ref="CA22:CA23"/>
    <mergeCell ref="CD6:CD7"/>
    <mergeCell ref="CD8:CD9"/>
    <mergeCell ref="CD10:CD11"/>
    <mergeCell ref="CD12:CD13"/>
    <mergeCell ref="CA16:CA17"/>
    <mergeCell ref="CA14:CA15"/>
    <mergeCell ref="CC24:CC25"/>
    <mergeCell ref="B28:B29"/>
    <mergeCell ref="BX28:BX29"/>
    <mergeCell ref="BY28:BY29"/>
    <mergeCell ref="BW28:BW29"/>
    <mergeCell ref="B26:B27"/>
    <mergeCell ref="BX26:BX27"/>
    <mergeCell ref="BY26:BY27"/>
    <mergeCell ref="CC8:CC9"/>
    <mergeCell ref="CB14:CB15"/>
    <mergeCell ref="CC14:CC15"/>
    <mergeCell ref="CC12:CC13"/>
    <mergeCell ref="CA12:CA13"/>
    <mergeCell ref="BX18:BX19"/>
    <mergeCell ref="BX8:BX9"/>
    <mergeCell ref="BY8:BY9"/>
    <mergeCell ref="BX10:BX11"/>
    <mergeCell ref="BY10:BY11"/>
    <mergeCell ref="B20:B21"/>
    <mergeCell ref="BZ12:BZ13"/>
    <mergeCell ref="BW24:BW25"/>
    <mergeCell ref="CB28:CB29"/>
    <mergeCell ref="CC28:CC29"/>
    <mergeCell ref="DY26:DY27"/>
    <mergeCell ref="CE28:CE29"/>
    <mergeCell ref="CD28:CD29"/>
    <mergeCell ref="DY28:DY29"/>
    <mergeCell ref="CA28:CA29"/>
    <mergeCell ref="CA26:CA27"/>
    <mergeCell ref="B16:B17"/>
    <mergeCell ref="BX16:BX17"/>
    <mergeCell ref="DY24:DY25"/>
    <mergeCell ref="B24:B25"/>
    <mergeCell ref="DY20:DY21"/>
    <mergeCell ref="DY22:DY23"/>
    <mergeCell ref="CC22:CC23"/>
    <mergeCell ref="BZ20:BZ21"/>
    <mergeCell ref="DY18:DY19"/>
    <mergeCell ref="DY16:DY17"/>
    <mergeCell ref="CB18:CB19"/>
    <mergeCell ref="CC18:CC19"/>
    <mergeCell ref="CB16:CB17"/>
    <mergeCell ref="CC16:CC17"/>
    <mergeCell ref="CE16:CE17"/>
    <mergeCell ref="CE18:CE19"/>
    <mergeCell ref="DY10:DY11"/>
    <mergeCell ref="CA10:CA11"/>
    <mergeCell ref="CB10:CB11"/>
    <mergeCell ref="CC10:CC11"/>
    <mergeCell ref="BZ14:BZ15"/>
    <mergeCell ref="B14:B15"/>
    <mergeCell ref="BX14:BX15"/>
    <mergeCell ref="BY14:BY15"/>
    <mergeCell ref="BW14:BW15"/>
    <mergeCell ref="CB12:CB13"/>
    <mergeCell ref="DY8:DY9"/>
    <mergeCell ref="CA4:CA5"/>
    <mergeCell ref="CB4:CB5"/>
    <mergeCell ref="CC4:CC5"/>
    <mergeCell ref="CA6:CA7"/>
    <mergeCell ref="CB6:CB7"/>
    <mergeCell ref="CC6:CC7"/>
    <mergeCell ref="CA8:CA9"/>
    <mergeCell ref="CB8:CB9"/>
    <mergeCell ref="CD4:CD5"/>
    <mergeCell ref="BX3:BY3"/>
    <mergeCell ref="B4:B5"/>
    <mergeCell ref="BX4:BX5"/>
    <mergeCell ref="BY4:BY5"/>
    <mergeCell ref="BK3:BM3"/>
    <mergeCell ref="AG3:AI3"/>
    <mergeCell ref="AJ3:AL3"/>
    <mergeCell ref="BB3:BD3"/>
    <mergeCell ref="BH3:BJ3"/>
    <mergeCell ref="AP3:AR3"/>
    <mergeCell ref="B6:B7"/>
    <mergeCell ref="BX6:BX7"/>
    <mergeCell ref="BY6:BY7"/>
    <mergeCell ref="BW4:BW5"/>
    <mergeCell ref="BW6:BW7"/>
    <mergeCell ref="AA3:AC3"/>
    <mergeCell ref="AD3:AF3"/>
    <mergeCell ref="C3:E3"/>
    <mergeCell ref="F3:H3"/>
    <mergeCell ref="I3:K3"/>
    <mergeCell ref="L3:N3"/>
    <mergeCell ref="BZ8:BZ9"/>
    <mergeCell ref="BZ10:BZ11"/>
    <mergeCell ref="BW18:BW19"/>
    <mergeCell ref="O3:Q3"/>
    <mergeCell ref="R3:T3"/>
    <mergeCell ref="U3:W3"/>
    <mergeCell ref="X3:Z3"/>
    <mergeCell ref="BN3:BP3"/>
    <mergeCell ref="BQ3:BS3"/>
    <mergeCell ref="BT3:BV3"/>
    <mergeCell ref="BW26:BW27"/>
    <mergeCell ref="BW20:BW21"/>
    <mergeCell ref="BW22:BW23"/>
    <mergeCell ref="B10:B11"/>
    <mergeCell ref="B18:B19"/>
    <mergeCell ref="BW12:BW13"/>
    <mergeCell ref="B22:B23"/>
    <mergeCell ref="BW10:BW11"/>
    <mergeCell ref="B12:B13"/>
    <mergeCell ref="BW8:BW9"/>
    <mergeCell ref="BW16:BW17"/>
    <mergeCell ref="BZ30:BZ31"/>
    <mergeCell ref="BZ22:BZ23"/>
    <mergeCell ref="BZ24:BZ25"/>
    <mergeCell ref="BZ26:BZ27"/>
    <mergeCell ref="BZ28:BZ29"/>
    <mergeCell ref="BY16:BY17"/>
    <mergeCell ref="BY20:BY21"/>
    <mergeCell ref="BX22:BX23"/>
    <mergeCell ref="BX12:BX13"/>
    <mergeCell ref="BY12:BY13"/>
    <mergeCell ref="BY18:BY19"/>
    <mergeCell ref="BX30:BX31"/>
    <mergeCell ref="BY30:BY31"/>
    <mergeCell ref="BY22:BY23"/>
    <mergeCell ref="BY24:BY25"/>
    <mergeCell ref="BX24:BX25"/>
    <mergeCell ref="BW30:BW31"/>
    <mergeCell ref="B32:B33"/>
    <mergeCell ref="BW32:BW33"/>
    <mergeCell ref="BX32:BX33"/>
    <mergeCell ref="BY32:BY33"/>
    <mergeCell ref="B30:B31"/>
    <mergeCell ref="CE36:CE37"/>
    <mergeCell ref="CC40:CC41"/>
    <mergeCell ref="CC34:CC35"/>
    <mergeCell ref="CC36:CC37"/>
    <mergeCell ref="BZ38:BZ39"/>
    <mergeCell ref="CC38:CC39"/>
    <mergeCell ref="CA40:CA41"/>
    <mergeCell ref="CB34:CB35"/>
    <mergeCell ref="CA38:CA39"/>
    <mergeCell ref="DY40:DY41"/>
    <mergeCell ref="CE38:CE39"/>
    <mergeCell ref="CE40:CE41"/>
    <mergeCell ref="CB40:CB41"/>
    <mergeCell ref="BZ40:BZ41"/>
    <mergeCell ref="A24:A25"/>
    <mergeCell ref="BY40:BY41"/>
    <mergeCell ref="BY38:BY39"/>
    <mergeCell ref="BY36:BY37"/>
    <mergeCell ref="BW34:BW35"/>
    <mergeCell ref="BY34:BY35"/>
    <mergeCell ref="BX38:BX39"/>
    <mergeCell ref="BW36:BW37"/>
    <mergeCell ref="BX36:BX37"/>
    <mergeCell ref="A20:A21"/>
    <mergeCell ref="A22:A23"/>
    <mergeCell ref="B36:B37"/>
    <mergeCell ref="A38:A39"/>
    <mergeCell ref="B34:B35"/>
    <mergeCell ref="BX20:BX21"/>
    <mergeCell ref="A4:A5"/>
    <mergeCell ref="A6:A7"/>
    <mergeCell ref="A8:A9"/>
    <mergeCell ref="A10:A11"/>
    <mergeCell ref="A26:A27"/>
    <mergeCell ref="A12:A13"/>
    <mergeCell ref="A14:A15"/>
    <mergeCell ref="A40:A41"/>
    <mergeCell ref="AM3:AO3"/>
    <mergeCell ref="A28:A29"/>
    <mergeCell ref="A30:A31"/>
    <mergeCell ref="A32:A33"/>
    <mergeCell ref="A34:A35"/>
    <mergeCell ref="B38:B39"/>
    <mergeCell ref="A16:A17"/>
    <mergeCell ref="A18:A19"/>
    <mergeCell ref="A36:A37"/>
    <mergeCell ref="BX40:BX41"/>
    <mergeCell ref="BW38:BW39"/>
    <mergeCell ref="B40:B41"/>
    <mergeCell ref="BW40:BW41"/>
    <mergeCell ref="AS3:AU3"/>
    <mergeCell ref="AV3:AX3"/>
    <mergeCell ref="AY3:BA3"/>
    <mergeCell ref="BE3:BG3"/>
    <mergeCell ref="BX34:BX35"/>
    <mergeCell ref="B8:B9"/>
    <mergeCell ref="CE4:CE5"/>
    <mergeCell ref="CE6:CE7"/>
    <mergeCell ref="BZ16:BZ17"/>
    <mergeCell ref="BZ18:BZ19"/>
    <mergeCell ref="CE8:CE9"/>
    <mergeCell ref="CE10:CE11"/>
    <mergeCell ref="CE12:CE13"/>
    <mergeCell ref="CE14:CE15"/>
    <mergeCell ref="BZ4:BZ5"/>
    <mergeCell ref="BZ6:BZ7"/>
    <mergeCell ref="CE30:CE31"/>
    <mergeCell ref="CE32:CE33"/>
    <mergeCell ref="CE34:CE35"/>
    <mergeCell ref="DZ20:DZ21"/>
    <mergeCell ref="DZ24:DZ25"/>
    <mergeCell ref="DZ28:DZ29"/>
    <mergeCell ref="CE20:CE21"/>
    <mergeCell ref="CE22:CE23"/>
    <mergeCell ref="CE24:CE25"/>
    <mergeCell ref="CE26:CE27"/>
    <mergeCell ref="DY30:DY31"/>
    <mergeCell ref="DY32:DY33"/>
    <mergeCell ref="DZ4:DZ5"/>
    <mergeCell ref="DZ8:DZ9"/>
    <mergeCell ref="DZ12:DZ13"/>
    <mergeCell ref="DZ16:DZ17"/>
    <mergeCell ref="DZ18:DZ19"/>
    <mergeCell ref="DZ32:DZ33"/>
    <mergeCell ref="DY6:DY7"/>
    <mergeCell ref="DY4:DY5"/>
    <mergeCell ref="EE4:EE5"/>
    <mergeCell ref="DZ6:DZ7"/>
    <mergeCell ref="EA6:EA7"/>
    <mergeCell ref="EB6:EB7"/>
    <mergeCell ref="EC6:EC7"/>
    <mergeCell ref="EE6:EE7"/>
    <mergeCell ref="EA4:EA5"/>
    <mergeCell ref="EB4:EB5"/>
    <mergeCell ref="EC4:EC5"/>
    <mergeCell ref="EE8:EE9"/>
    <mergeCell ref="DZ10:DZ11"/>
    <mergeCell ref="EA10:EA11"/>
    <mergeCell ref="EB10:EB11"/>
    <mergeCell ref="EC10:EC11"/>
    <mergeCell ref="ED10:ED11"/>
    <mergeCell ref="EE10:EE11"/>
    <mergeCell ref="EA8:EA9"/>
    <mergeCell ref="EB8:EB9"/>
    <mergeCell ref="EC8:EC9"/>
    <mergeCell ref="DZ14:DZ15"/>
    <mergeCell ref="EA14:EA15"/>
    <mergeCell ref="EB14:EB15"/>
    <mergeCell ref="EC14:EC15"/>
    <mergeCell ref="ED14:ED15"/>
    <mergeCell ref="EE14:EE15"/>
    <mergeCell ref="EC16:EC17"/>
    <mergeCell ref="ED16:ED17"/>
    <mergeCell ref="EA18:EA19"/>
    <mergeCell ref="EB18:EB19"/>
    <mergeCell ref="EC18:EC19"/>
    <mergeCell ref="EE12:EE13"/>
    <mergeCell ref="EA12:EA13"/>
    <mergeCell ref="EB12:EB13"/>
    <mergeCell ref="EC12:EC13"/>
    <mergeCell ref="ED12:ED13"/>
    <mergeCell ref="ED20:ED21"/>
    <mergeCell ref="DZ22:DZ23"/>
    <mergeCell ref="EA22:EA23"/>
    <mergeCell ref="EB22:EB23"/>
    <mergeCell ref="EC22:EC23"/>
    <mergeCell ref="EE16:EE17"/>
    <mergeCell ref="ED18:ED19"/>
    <mergeCell ref="EE18:EE19"/>
    <mergeCell ref="EA16:EA17"/>
    <mergeCell ref="EB16:EB17"/>
    <mergeCell ref="EA24:EA25"/>
    <mergeCell ref="EB24:EB25"/>
    <mergeCell ref="EC24:EC25"/>
    <mergeCell ref="ED24:ED25"/>
    <mergeCell ref="EE20:EE21"/>
    <mergeCell ref="ED22:ED23"/>
    <mergeCell ref="EE22:EE23"/>
    <mergeCell ref="EA20:EA21"/>
    <mergeCell ref="EB20:EB21"/>
    <mergeCell ref="EC20:EC21"/>
    <mergeCell ref="EA28:EA29"/>
    <mergeCell ref="EB28:EB29"/>
    <mergeCell ref="EC28:EC29"/>
    <mergeCell ref="ED28:ED29"/>
    <mergeCell ref="EE24:EE25"/>
    <mergeCell ref="DZ26:DZ27"/>
    <mergeCell ref="EA26:EA27"/>
    <mergeCell ref="EB26:EB27"/>
    <mergeCell ref="EC26:EC27"/>
    <mergeCell ref="ED26:ED27"/>
    <mergeCell ref="DZ30:DZ31"/>
    <mergeCell ref="EA30:EA31"/>
    <mergeCell ref="EB30:EB31"/>
    <mergeCell ref="EC30:EC31"/>
    <mergeCell ref="ED30:ED31"/>
    <mergeCell ref="EE30:EE31"/>
    <mergeCell ref="DZ36:DZ37"/>
    <mergeCell ref="EA36:EA37"/>
    <mergeCell ref="EB36:EB37"/>
    <mergeCell ref="EC36:EC37"/>
    <mergeCell ref="EA34:EA35"/>
    <mergeCell ref="EB34:EB35"/>
    <mergeCell ref="EC34:EC35"/>
    <mergeCell ref="DZ34:DZ35"/>
    <mergeCell ref="ED34:ED35"/>
    <mergeCell ref="EE34:EE35"/>
    <mergeCell ref="EA32:EA33"/>
    <mergeCell ref="EB32:EB33"/>
    <mergeCell ref="EC32:EC33"/>
    <mergeCell ref="ED32:ED33"/>
    <mergeCell ref="DZ38:DZ39"/>
    <mergeCell ref="EA38:EA39"/>
    <mergeCell ref="EB38:EB39"/>
    <mergeCell ref="EC38:EC39"/>
    <mergeCell ref="ED40:ED41"/>
    <mergeCell ref="EE40:EE41"/>
    <mergeCell ref="ED38:ED39"/>
    <mergeCell ref="EE38:EE39"/>
    <mergeCell ref="DZ40:DZ41"/>
    <mergeCell ref="EA40:EA41"/>
    <mergeCell ref="EB40:EB41"/>
    <mergeCell ref="EC40:EC41"/>
    <mergeCell ref="EH8:EH9"/>
    <mergeCell ref="EF10:EF11"/>
    <mergeCell ref="EG10:EG11"/>
    <mergeCell ref="EH10:EH11"/>
    <mergeCell ref="EF8:EF9"/>
    <mergeCell ref="EG8:EG9"/>
    <mergeCell ref="EH16:EH17"/>
    <mergeCell ref="EF18:EF19"/>
    <mergeCell ref="EH4:EH5"/>
    <mergeCell ref="EF6:EF7"/>
    <mergeCell ref="EG6:EG7"/>
    <mergeCell ref="EH6:EH7"/>
    <mergeCell ref="EF4:EF5"/>
    <mergeCell ref="EG4:EG5"/>
    <mergeCell ref="EG18:EG19"/>
    <mergeCell ref="EH18:EH19"/>
    <mergeCell ref="EF16:EF17"/>
    <mergeCell ref="EG16:EG17"/>
    <mergeCell ref="EH12:EH13"/>
    <mergeCell ref="EF14:EF15"/>
    <mergeCell ref="EG14:EG15"/>
    <mergeCell ref="EH14:EH15"/>
    <mergeCell ref="EF12:EF13"/>
    <mergeCell ref="EG12:EG13"/>
    <mergeCell ref="EG20:EG21"/>
    <mergeCell ref="EH20:EH21"/>
    <mergeCell ref="EF22:EF23"/>
    <mergeCell ref="EG22:EG23"/>
    <mergeCell ref="EH22:EH23"/>
    <mergeCell ref="EG24:EG25"/>
    <mergeCell ref="EH24:EH25"/>
    <mergeCell ref="EH26:EH27"/>
    <mergeCell ref="EG28:EG29"/>
    <mergeCell ref="EH28:EH29"/>
    <mergeCell ref="EF30:EF31"/>
    <mergeCell ref="EG30:EG31"/>
    <mergeCell ref="EH30:EH31"/>
    <mergeCell ref="EG32:EG33"/>
    <mergeCell ref="EH32:EH33"/>
    <mergeCell ref="EF34:EF35"/>
    <mergeCell ref="EG34:EG35"/>
    <mergeCell ref="EH34:EH35"/>
    <mergeCell ref="ED4:ED5"/>
    <mergeCell ref="ED6:ED7"/>
    <mergeCell ref="ED8:ED9"/>
    <mergeCell ref="EF26:EF27"/>
    <mergeCell ref="EG26:EG27"/>
    <mergeCell ref="EF36:EF37"/>
    <mergeCell ref="EF32:EF33"/>
    <mergeCell ref="EF28:EF29"/>
    <mergeCell ref="EF24:EF25"/>
    <mergeCell ref="EF20:EF21"/>
    <mergeCell ref="EE36:EE37"/>
    <mergeCell ref="EE32:EE33"/>
    <mergeCell ref="EE28:EE29"/>
    <mergeCell ref="EE26:EE27"/>
    <mergeCell ref="ED36:ED37"/>
    <mergeCell ref="EI12:EI13"/>
    <mergeCell ref="EI14:EI15"/>
    <mergeCell ref="EF40:EF41"/>
    <mergeCell ref="EG40:EG41"/>
    <mergeCell ref="EH40:EH41"/>
    <mergeCell ref="EG36:EG37"/>
    <mergeCell ref="EH36:EH37"/>
    <mergeCell ref="EF38:EF39"/>
    <mergeCell ref="EG38:EG39"/>
    <mergeCell ref="EH38:EH39"/>
    <mergeCell ref="EI8:EI9"/>
    <mergeCell ref="EI4:EI5"/>
    <mergeCell ref="EI6:EI7"/>
    <mergeCell ref="EI10:EI11"/>
    <mergeCell ref="EI16:EI17"/>
    <mergeCell ref="EI18:EI19"/>
    <mergeCell ref="EI34:EI35"/>
    <mergeCell ref="EI20:EI21"/>
    <mergeCell ref="EI22:EI23"/>
    <mergeCell ref="EI24:EI25"/>
    <mergeCell ref="EI26:EI27"/>
    <mergeCell ref="EI30:EI31"/>
    <mergeCell ref="EI38:EI39"/>
    <mergeCell ref="EI40:EI41"/>
    <mergeCell ref="EJ4:EJ5"/>
    <mergeCell ref="EJ6:EJ7"/>
    <mergeCell ref="EJ8:EJ9"/>
    <mergeCell ref="EJ10:EJ11"/>
    <mergeCell ref="EJ12:EJ13"/>
    <mergeCell ref="EJ14:EJ15"/>
    <mergeCell ref="EJ16:EJ17"/>
    <mergeCell ref="EI28:EI29"/>
    <mergeCell ref="EK16:EK17"/>
    <mergeCell ref="EK4:EK5"/>
    <mergeCell ref="EK6:EK7"/>
    <mergeCell ref="EK8:EK9"/>
    <mergeCell ref="EK10:EK11"/>
    <mergeCell ref="EK12:EK13"/>
    <mergeCell ref="EK14:EK15"/>
    <mergeCell ref="EJ18:EJ19"/>
    <mergeCell ref="EJ20:EJ21"/>
    <mergeCell ref="EJ22:EJ23"/>
    <mergeCell ref="EJ24:EJ25"/>
    <mergeCell ref="EK18:EK19"/>
    <mergeCell ref="EK20:EK21"/>
    <mergeCell ref="EK22:EK23"/>
    <mergeCell ref="EK24:EK25"/>
    <mergeCell ref="EI36:EI37"/>
    <mergeCell ref="EK26:EK27"/>
    <mergeCell ref="EK28:EK29"/>
    <mergeCell ref="EK30:EK31"/>
    <mergeCell ref="EK32:EK33"/>
    <mergeCell ref="EJ26:EJ27"/>
    <mergeCell ref="EJ28:EJ29"/>
    <mergeCell ref="EJ30:EJ31"/>
    <mergeCell ref="EJ32:EJ33"/>
    <mergeCell ref="EI32:EI33"/>
    <mergeCell ref="BW42:BY42"/>
    <mergeCell ref="J42:V42"/>
    <mergeCell ref="EK34:EK35"/>
    <mergeCell ref="EK36:EK37"/>
    <mergeCell ref="EK38:EK39"/>
    <mergeCell ref="EK40:EK41"/>
    <mergeCell ref="EJ34:EJ35"/>
    <mergeCell ref="EJ36:EJ37"/>
    <mergeCell ref="EJ38:EJ39"/>
    <mergeCell ref="EJ40:EJ41"/>
  </mergeCells>
  <hyperlinks>
    <hyperlink ref="J42" r:id="rId1" display="mailto:IBDorozhkin@tnk-bp.com"/>
  </hyperlinks>
  <printOptions/>
  <pageMargins left="0" right="0" top="0" bottom="0" header="0.5118110236220472" footer="0.5118110236220472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B1" sqref="B1:J22"/>
    </sheetView>
  </sheetViews>
  <sheetFormatPr defaultColWidth="4.25390625" defaultRowHeight="12.75"/>
  <cols>
    <col min="1" max="1" width="4.25390625" style="164" customWidth="1"/>
    <col min="2" max="2" width="3.75390625" style="164" customWidth="1"/>
    <col min="3" max="3" width="15.75390625" style="164" customWidth="1"/>
    <col min="4" max="6" width="3.375" style="164" customWidth="1"/>
    <col min="7" max="8" width="4.125" style="164" bestFit="1" customWidth="1"/>
    <col min="9" max="9" width="4.00390625" style="164" customWidth="1"/>
    <col min="10" max="10" width="3.75390625" style="164" customWidth="1"/>
    <col min="11" max="16384" width="4.25390625" style="164" customWidth="1"/>
  </cols>
  <sheetData>
    <row r="1" spans="2:10" ht="12.75">
      <c r="B1" s="636" t="s">
        <v>119</v>
      </c>
      <c r="C1" s="636"/>
      <c r="D1" s="636"/>
      <c r="E1" s="636"/>
      <c r="F1" s="636"/>
      <c r="G1" s="636"/>
      <c r="H1" s="636"/>
      <c r="I1" s="636"/>
      <c r="J1" s="636"/>
    </row>
    <row r="2" spans="2:10" ht="13.5" thickBot="1">
      <c r="B2" s="636" t="s">
        <v>866</v>
      </c>
      <c r="C2" s="636"/>
      <c r="D2" s="636"/>
      <c r="E2" s="636"/>
      <c r="F2" s="636"/>
      <c r="G2" s="636"/>
      <c r="H2" s="636"/>
      <c r="I2" s="636"/>
      <c r="J2" s="636"/>
    </row>
    <row r="3" spans="2:10" s="165" customFormat="1" ht="13.5" thickBot="1">
      <c r="B3" s="167" t="s">
        <v>1</v>
      </c>
      <c r="C3" s="168" t="s">
        <v>31</v>
      </c>
      <c r="D3" s="169" t="s">
        <v>35</v>
      </c>
      <c r="E3" s="169" t="s">
        <v>36</v>
      </c>
      <c r="F3" s="169" t="s">
        <v>37</v>
      </c>
      <c r="G3" s="169" t="s">
        <v>38</v>
      </c>
      <c r="H3" s="637" t="s">
        <v>39</v>
      </c>
      <c r="I3" s="637"/>
      <c r="J3" s="175" t="s">
        <v>0</v>
      </c>
    </row>
    <row r="4" spans="2:10" ht="13.5" thickBot="1">
      <c r="B4" s="352">
        <v>1</v>
      </c>
      <c r="C4" s="172" t="str">
        <f>'Общая таблица'!B14</f>
        <v>Тавда</v>
      </c>
      <c r="D4" s="173">
        <f>'Общая таблица'!BZ14</f>
        <v>26</v>
      </c>
      <c r="E4" s="172">
        <f>'Общая таблица'!CA14</f>
        <v>22</v>
      </c>
      <c r="F4" s="172">
        <f>'Общая таблица'!CB14</f>
        <v>1</v>
      </c>
      <c r="G4" s="172">
        <f>'Общая таблица'!CC14</f>
        <v>3</v>
      </c>
      <c r="H4" s="174">
        <f>'Общая таблица'!BX14</f>
        <v>181</v>
      </c>
      <c r="I4" s="174">
        <f>'Общая таблица'!BY14</f>
        <v>79</v>
      </c>
      <c r="J4" s="354">
        <f>'Общая таблица'!BW14</f>
        <v>67</v>
      </c>
    </row>
    <row r="5" spans="2:10" ht="13.5" thickBot="1">
      <c r="B5" s="353">
        <v>2</v>
      </c>
      <c r="C5" s="176" t="str">
        <f>'Общая таблица'!B12</f>
        <v>Россар</v>
      </c>
      <c r="D5" s="177">
        <f>'Общая таблица'!BZ12</f>
        <v>26</v>
      </c>
      <c r="E5" s="176">
        <f>'Общая таблица'!CA12</f>
        <v>21</v>
      </c>
      <c r="F5" s="176">
        <f>'Общая таблица'!CB12</f>
        <v>4</v>
      </c>
      <c r="G5" s="176">
        <f>'Общая таблица'!CC12</f>
        <v>1</v>
      </c>
      <c r="H5" s="178">
        <f>'Общая таблица'!BX12</f>
        <v>146</v>
      </c>
      <c r="I5" s="178">
        <f>'Общая таблица'!BY12</f>
        <v>94</v>
      </c>
      <c r="J5" s="355">
        <f>'Общая таблица'!BW12</f>
        <v>67</v>
      </c>
    </row>
    <row r="6" spans="2:10" ht="13.5" thickBot="1">
      <c r="B6" s="352">
        <v>3</v>
      </c>
      <c r="C6" s="172" t="str">
        <f>'Общая таблица'!B30</f>
        <v>АДС</v>
      </c>
      <c r="D6" s="173">
        <f>'Общая таблица'!BZ30</f>
        <v>26</v>
      </c>
      <c r="E6" s="172">
        <f>'Общая таблица'!CA30</f>
        <v>17</v>
      </c>
      <c r="F6" s="172">
        <f>'Общая таблица'!CB30</f>
        <v>3</v>
      </c>
      <c r="G6" s="172">
        <f>'Общая таблица'!CC30</f>
        <v>6</v>
      </c>
      <c r="H6" s="174">
        <f>'Общая таблица'!BX30</f>
        <v>96</v>
      </c>
      <c r="I6" s="174">
        <f>'Общая таблица'!BY30</f>
        <v>73</v>
      </c>
      <c r="J6" s="354">
        <f>'Общая таблица'!BW30</f>
        <v>54</v>
      </c>
    </row>
    <row r="7" spans="2:10" ht="13.5" thickBot="1">
      <c r="B7" s="353">
        <v>4</v>
      </c>
      <c r="C7" s="176" t="str">
        <f>'Общая таблица'!B4</f>
        <v>Стройград</v>
      </c>
      <c r="D7" s="177">
        <f>'Общая таблица'!BZ4</f>
        <v>26</v>
      </c>
      <c r="E7" s="176">
        <f>'Общая таблица'!CA4</f>
        <v>16</v>
      </c>
      <c r="F7" s="176">
        <f>'Общая таблица'!CB4</f>
        <v>2</v>
      </c>
      <c r="G7" s="176">
        <f>'Общая таблица'!CC4</f>
        <v>8</v>
      </c>
      <c r="H7" s="178">
        <f>'Общая таблица'!BX4</f>
        <v>120</v>
      </c>
      <c r="I7" s="178">
        <f>'Общая таблица'!BY4</f>
        <v>94</v>
      </c>
      <c r="J7" s="355">
        <f>'Общая таблица'!BW4</f>
        <v>50</v>
      </c>
    </row>
    <row r="8" spans="2:10" s="165" customFormat="1" ht="13.5" thickBot="1">
      <c r="B8" s="438">
        <v>5</v>
      </c>
      <c r="C8" s="439" t="str">
        <f>'Общая таблица'!B26</f>
        <v>Чинги-тура</v>
      </c>
      <c r="D8" s="440">
        <f>'Общая таблица'!BZ26</f>
        <v>26</v>
      </c>
      <c r="E8" s="439">
        <f>'Общая таблица'!CA26</f>
        <v>15</v>
      </c>
      <c r="F8" s="439">
        <f>'Общая таблица'!CB26</f>
        <v>2</v>
      </c>
      <c r="G8" s="439">
        <f>'Общая таблица'!CC26</f>
        <v>9</v>
      </c>
      <c r="H8" s="441">
        <f>'Общая таблица'!BX26</f>
        <v>107</v>
      </c>
      <c r="I8" s="441">
        <f>'Общая таблица'!BY26</f>
        <v>83</v>
      </c>
      <c r="J8" s="442">
        <f>'Общая таблица'!BW26</f>
        <v>47</v>
      </c>
    </row>
    <row r="9" spans="2:10" ht="13.5" thickBot="1">
      <c r="B9" s="353">
        <v>6</v>
      </c>
      <c r="C9" s="176" t="str">
        <f>'Общая таблица'!B10</f>
        <v>Боровский</v>
      </c>
      <c r="D9" s="177">
        <f>'Общая таблица'!BZ10</f>
        <v>26</v>
      </c>
      <c r="E9" s="176">
        <f>'Общая таблица'!CA10</f>
        <v>13</v>
      </c>
      <c r="F9" s="176">
        <f>'Общая таблица'!CB10</f>
        <v>2</v>
      </c>
      <c r="G9" s="176">
        <f>'Общая таблица'!CC10</f>
        <v>11</v>
      </c>
      <c r="H9" s="178">
        <f>'Общая таблица'!BX10</f>
        <v>110</v>
      </c>
      <c r="I9" s="178">
        <f>'Общая таблица'!BY10</f>
        <v>95</v>
      </c>
      <c r="J9" s="355">
        <f>'Общая таблица'!BW10</f>
        <v>41</v>
      </c>
    </row>
    <row r="10" spans="2:10" ht="13.5" thickBot="1">
      <c r="B10" s="352">
        <v>7</v>
      </c>
      <c r="C10" s="172" t="str">
        <f>'Общая таблица'!B6</f>
        <v>Сбербанк</v>
      </c>
      <c r="D10" s="173">
        <f>'Общая таблица'!BZ6</f>
        <v>26</v>
      </c>
      <c r="E10" s="172">
        <f>'Общая таблица'!CA6</f>
        <v>12</v>
      </c>
      <c r="F10" s="172">
        <f>'Общая таблица'!CB6</f>
        <v>3</v>
      </c>
      <c r="G10" s="172">
        <f>'Общая таблица'!CC6</f>
        <v>11</v>
      </c>
      <c r="H10" s="174">
        <f>'Общая таблица'!BX6</f>
        <v>99</v>
      </c>
      <c r="I10" s="174">
        <f>'Общая таблица'!BY6</f>
        <v>88</v>
      </c>
      <c r="J10" s="354">
        <f>'Общая таблица'!BW6</f>
        <v>39</v>
      </c>
    </row>
    <row r="11" spans="2:10" ht="13.5" thickBot="1">
      <c r="B11" s="443">
        <v>8</v>
      </c>
      <c r="C11" s="444" t="s">
        <v>58</v>
      </c>
      <c r="D11" s="445">
        <f>'Общая таблица'!BZ16</f>
        <v>26</v>
      </c>
      <c r="E11" s="446">
        <f>'Общая таблица'!CA16</f>
        <v>12</v>
      </c>
      <c r="F11" s="446">
        <f>'Общая таблица'!CB16</f>
        <v>2</v>
      </c>
      <c r="G11" s="446">
        <f>'Общая таблица'!CC16</f>
        <v>12</v>
      </c>
      <c r="H11" s="447">
        <f>'Общая таблица'!BX16</f>
        <v>109</v>
      </c>
      <c r="I11" s="447">
        <f>'Общая таблица'!BY16</f>
        <v>108</v>
      </c>
      <c r="J11" s="448">
        <f>'Общая таблица'!BW16</f>
        <v>38</v>
      </c>
    </row>
    <row r="12" spans="2:10" ht="13.5" thickBot="1">
      <c r="B12" s="352">
        <v>9</v>
      </c>
      <c r="C12" s="172" t="str">
        <f>'Общая таблица'!B8</f>
        <v>ТНК-ВР Сибирь</v>
      </c>
      <c r="D12" s="173">
        <f>'Общая таблица'!BZ8</f>
        <v>26</v>
      </c>
      <c r="E12" s="172">
        <f>'Общая таблица'!CA8</f>
        <v>10</v>
      </c>
      <c r="F12" s="172">
        <f>'Общая таблица'!CB8</f>
        <v>2</v>
      </c>
      <c r="G12" s="172">
        <f>'Общая таблица'!CC8</f>
        <v>14</v>
      </c>
      <c r="H12" s="174">
        <f>'Общая таблица'!BX8</f>
        <v>104</v>
      </c>
      <c r="I12" s="174">
        <f>'Общая таблица'!BY8</f>
        <v>110</v>
      </c>
      <c r="J12" s="354">
        <f>'Общая таблица'!BW8</f>
        <v>32</v>
      </c>
    </row>
    <row r="13" spans="2:10" ht="13.5" thickBot="1">
      <c r="B13" s="353">
        <v>10</v>
      </c>
      <c r="C13" s="176" t="str">
        <f>'Общая таблица'!B28</f>
        <v>Согаз</v>
      </c>
      <c r="D13" s="177">
        <f>'Общая таблица'!BZ28</f>
        <v>26</v>
      </c>
      <c r="E13" s="176">
        <f>'Общая таблица'!CA28</f>
        <v>8</v>
      </c>
      <c r="F13" s="176">
        <f>'Общая таблица'!CB28</f>
        <v>7</v>
      </c>
      <c r="G13" s="176">
        <f>'Общая таблица'!CC28</f>
        <v>11</v>
      </c>
      <c r="H13" s="178">
        <f>'Общая таблица'!BX28</f>
        <v>107</v>
      </c>
      <c r="I13" s="178">
        <f>'Общая таблица'!BY28</f>
        <v>113</v>
      </c>
      <c r="J13" s="355">
        <f>'Общая таблица'!BW28</f>
        <v>31</v>
      </c>
    </row>
    <row r="14" spans="2:10" ht="13.5" thickBot="1">
      <c r="B14" s="352">
        <v>11</v>
      </c>
      <c r="C14" s="172" t="str">
        <f>'Общая таблица'!B18</f>
        <v>Межрегионстрой</v>
      </c>
      <c r="D14" s="173">
        <f>'Общая таблица'!BZ18</f>
        <v>26</v>
      </c>
      <c r="E14" s="172">
        <f>'Общая таблица'!CA18</f>
        <v>8</v>
      </c>
      <c r="F14" s="172">
        <f>'Общая таблица'!CB18</f>
        <v>3</v>
      </c>
      <c r="G14" s="172">
        <f>'Общая таблица'!CC18</f>
        <v>15</v>
      </c>
      <c r="H14" s="174">
        <f>'Общая таблица'!BX18</f>
        <v>70</v>
      </c>
      <c r="I14" s="174">
        <f>'Общая таблица'!BY18</f>
        <v>89</v>
      </c>
      <c r="J14" s="354">
        <f>'Общая таблица'!BW18</f>
        <v>27</v>
      </c>
    </row>
    <row r="15" spans="2:10" ht="13.5" thickBot="1">
      <c r="B15" s="400">
        <v>12</v>
      </c>
      <c r="C15" s="401" t="str">
        <f>'Общая таблица'!B20</f>
        <v>ТГСХА</v>
      </c>
      <c r="D15" s="402">
        <f>'Общая таблица'!BZ20</f>
        <v>26</v>
      </c>
      <c r="E15" s="401">
        <f>'Общая таблица'!CA20</f>
        <v>4</v>
      </c>
      <c r="F15" s="401">
        <f>'Общая таблица'!CB20</f>
        <v>1</v>
      </c>
      <c r="G15" s="401">
        <f>'Общая таблица'!CC20</f>
        <v>21</v>
      </c>
      <c r="H15" s="403">
        <f>'Общая таблица'!BX20</f>
        <v>79</v>
      </c>
      <c r="I15" s="403">
        <f>'Общая таблица'!BY20</f>
        <v>152</v>
      </c>
      <c r="J15" s="404">
        <f>'Общая таблица'!BW20</f>
        <v>13</v>
      </c>
    </row>
    <row r="16" spans="2:10" ht="13.5" thickBot="1">
      <c r="B16" s="352">
        <v>13</v>
      </c>
      <c r="C16" s="172" t="str">
        <f>'Общая таблица'!B24</f>
        <v>Сиббурмаш</v>
      </c>
      <c r="D16" s="173">
        <f>'Общая таблица'!BZ24</f>
        <v>26</v>
      </c>
      <c r="E16" s="172">
        <f>'Общая таблица'!CA24</f>
        <v>3</v>
      </c>
      <c r="F16" s="172">
        <f>'Общая таблица'!CB24</f>
        <v>3</v>
      </c>
      <c r="G16" s="172">
        <f>'Общая таблица'!CC24</f>
        <v>20</v>
      </c>
      <c r="H16" s="174">
        <f>'Общая таблица'!BX24</f>
        <v>106</v>
      </c>
      <c r="I16" s="174">
        <f>'Общая таблица'!BY24</f>
        <v>178</v>
      </c>
      <c r="J16" s="354">
        <f>'Общая таблица'!BW24</f>
        <v>12</v>
      </c>
    </row>
    <row r="17" spans="2:10" ht="13.5" thickBot="1">
      <c r="B17" s="353">
        <v>14</v>
      </c>
      <c r="C17" s="176" t="str">
        <f>'Общая таблица'!B22</f>
        <v>ТПЗ-Юником</v>
      </c>
      <c r="D17" s="177">
        <f>'Общая таблица'!BZ22</f>
        <v>26</v>
      </c>
      <c r="E17" s="176">
        <f>'Общая таблица'!CA22</f>
        <v>3</v>
      </c>
      <c r="F17" s="176">
        <f>'Общая таблица'!CB22</f>
        <v>1</v>
      </c>
      <c r="G17" s="176">
        <f>'Общая таблица'!CC22</f>
        <v>22</v>
      </c>
      <c r="H17" s="178">
        <f>'Общая таблица'!BX22</f>
        <v>61</v>
      </c>
      <c r="I17" s="178">
        <f>'Общая таблица'!BY22</f>
        <v>139</v>
      </c>
      <c r="J17" s="355">
        <f>'Общая таблица'!BW22</f>
        <v>10</v>
      </c>
    </row>
    <row r="18" spans="2:10" ht="13.5" thickBot="1">
      <c r="B18" s="185"/>
      <c r="C18" s="166"/>
      <c r="D18" s="166"/>
      <c r="E18" s="166"/>
      <c r="F18" s="166"/>
      <c r="G18" s="166"/>
      <c r="H18" s="166"/>
      <c r="I18" s="166"/>
      <c r="J18" s="166"/>
    </row>
    <row r="19" spans="2:10" ht="12.75">
      <c r="B19" s="638" t="s">
        <v>40</v>
      </c>
      <c r="C19" s="639"/>
      <c r="D19" s="639"/>
      <c r="E19" s="639"/>
      <c r="F19" s="639"/>
      <c r="G19" s="639"/>
      <c r="H19" s="639"/>
      <c r="I19" s="639"/>
      <c r="J19" s="640"/>
    </row>
    <row r="20" spans="2:10" ht="12.75">
      <c r="B20" s="632" t="s">
        <v>80</v>
      </c>
      <c r="C20" s="633"/>
      <c r="D20" s="644" t="s">
        <v>59</v>
      </c>
      <c r="E20" s="645"/>
      <c r="F20" s="645"/>
      <c r="G20" s="645"/>
      <c r="H20" s="646"/>
      <c r="I20" s="436">
        <v>56</v>
      </c>
      <c r="J20" s="408"/>
    </row>
    <row r="21" spans="2:10" ht="12.75">
      <c r="B21" s="630" t="s">
        <v>65</v>
      </c>
      <c r="C21" s="631"/>
      <c r="D21" s="641" t="s">
        <v>45</v>
      </c>
      <c r="E21" s="642"/>
      <c r="F21" s="642"/>
      <c r="G21" s="642"/>
      <c r="H21" s="643"/>
      <c r="I21" s="437">
        <v>54</v>
      </c>
      <c r="J21" s="186"/>
    </row>
    <row r="22" spans="2:10" ht="13.5" thickBot="1">
      <c r="B22" s="632" t="s">
        <v>73</v>
      </c>
      <c r="C22" s="633"/>
      <c r="D22" s="644" t="s">
        <v>43</v>
      </c>
      <c r="E22" s="645"/>
      <c r="F22" s="645"/>
      <c r="G22" s="645"/>
      <c r="H22" s="646"/>
      <c r="I22" s="432">
        <v>40</v>
      </c>
      <c r="J22" s="408"/>
    </row>
    <row r="23" spans="2:10" ht="13.5" thickBot="1">
      <c r="B23" s="166"/>
      <c r="C23" s="166"/>
      <c r="D23" s="166"/>
      <c r="E23" s="166"/>
      <c r="F23" s="166"/>
      <c r="G23" s="166"/>
      <c r="H23" s="166"/>
      <c r="I23" s="166"/>
      <c r="J23" s="166"/>
    </row>
    <row r="24" spans="2:10" ht="13.5" thickBot="1">
      <c r="B24" s="649" t="s">
        <v>81</v>
      </c>
      <c r="C24" s="650"/>
      <c r="D24" s="650"/>
      <c r="E24" s="650"/>
      <c r="F24" s="650"/>
      <c r="G24" s="650"/>
      <c r="H24" s="650"/>
      <c r="I24" s="650"/>
      <c r="J24" s="651"/>
    </row>
    <row r="25" spans="2:10" ht="12.75">
      <c r="B25" s="647" t="s">
        <v>830</v>
      </c>
      <c r="C25" s="648"/>
      <c r="D25" s="648" t="s">
        <v>42</v>
      </c>
      <c r="E25" s="648"/>
      <c r="F25" s="648"/>
      <c r="G25" s="648"/>
      <c r="H25" s="634" t="s">
        <v>495</v>
      </c>
      <c r="I25" s="635"/>
      <c r="J25" s="435" t="s">
        <v>831</v>
      </c>
    </row>
    <row r="26" spans="2:10" ht="12.75">
      <c r="B26" s="647" t="s">
        <v>87</v>
      </c>
      <c r="C26" s="648"/>
      <c r="D26" s="648" t="s">
        <v>71</v>
      </c>
      <c r="E26" s="648"/>
      <c r="F26" s="648"/>
      <c r="G26" s="648"/>
      <c r="H26" s="634"/>
      <c r="I26" s="635"/>
      <c r="J26" s="435" t="s">
        <v>831</v>
      </c>
    </row>
    <row r="27" spans="2:10" ht="12.75">
      <c r="B27" s="627" t="s">
        <v>84</v>
      </c>
      <c r="C27" s="628"/>
      <c r="D27" s="628" t="s">
        <v>47</v>
      </c>
      <c r="E27" s="628"/>
      <c r="F27" s="628"/>
      <c r="G27" s="628"/>
      <c r="H27" s="629">
        <v>5</v>
      </c>
      <c r="I27" s="629"/>
      <c r="J27" s="170"/>
    </row>
    <row r="28" spans="2:10" ht="12.75">
      <c r="B28" s="627" t="s">
        <v>92</v>
      </c>
      <c r="C28" s="628"/>
      <c r="D28" s="628" t="s">
        <v>47</v>
      </c>
      <c r="E28" s="628"/>
      <c r="F28" s="628"/>
      <c r="G28" s="628"/>
      <c r="H28" s="629">
        <v>2</v>
      </c>
      <c r="I28" s="629"/>
      <c r="J28" s="170"/>
    </row>
    <row r="29" spans="2:10" ht="12.75">
      <c r="B29" s="627" t="s">
        <v>85</v>
      </c>
      <c r="C29" s="628"/>
      <c r="D29" s="628" t="s">
        <v>47</v>
      </c>
      <c r="E29" s="628"/>
      <c r="F29" s="628"/>
      <c r="G29" s="628"/>
      <c r="H29" s="629">
        <v>5</v>
      </c>
      <c r="I29" s="629"/>
      <c r="J29" s="170"/>
    </row>
    <row r="30" spans="2:10" ht="12.75">
      <c r="B30" s="627" t="s">
        <v>824</v>
      </c>
      <c r="C30" s="628"/>
      <c r="D30" s="628" t="s">
        <v>47</v>
      </c>
      <c r="E30" s="628"/>
      <c r="F30" s="628"/>
      <c r="G30" s="628"/>
      <c r="H30" s="629">
        <v>2</v>
      </c>
      <c r="I30" s="629"/>
      <c r="J30" s="170"/>
    </row>
    <row r="31" spans="2:10" ht="12.75">
      <c r="B31" s="627" t="s">
        <v>616</v>
      </c>
      <c r="C31" s="628"/>
      <c r="D31" s="628" t="s">
        <v>45</v>
      </c>
      <c r="E31" s="628"/>
      <c r="F31" s="628"/>
      <c r="G31" s="628"/>
      <c r="H31" s="629">
        <v>2</v>
      </c>
      <c r="I31" s="629"/>
      <c r="J31" s="170"/>
    </row>
    <row r="32" spans="2:10" ht="12.75">
      <c r="B32" s="627" t="s">
        <v>423</v>
      </c>
      <c r="C32" s="628"/>
      <c r="D32" s="628" t="s">
        <v>43</v>
      </c>
      <c r="E32" s="628"/>
      <c r="F32" s="628"/>
      <c r="G32" s="628"/>
      <c r="H32" s="629">
        <v>2</v>
      </c>
      <c r="I32" s="629"/>
      <c r="J32" s="170"/>
    </row>
    <row r="33" spans="2:10" ht="12.75">
      <c r="B33" s="627" t="s">
        <v>774</v>
      </c>
      <c r="C33" s="628"/>
      <c r="D33" s="628" t="s">
        <v>43</v>
      </c>
      <c r="E33" s="628"/>
      <c r="F33" s="628"/>
      <c r="G33" s="628"/>
      <c r="H33" s="629">
        <v>2</v>
      </c>
      <c r="I33" s="629"/>
      <c r="J33" s="170"/>
    </row>
    <row r="34" spans="2:10" ht="12.75">
      <c r="B34" s="627" t="s">
        <v>289</v>
      </c>
      <c r="C34" s="628"/>
      <c r="D34" s="628" t="s">
        <v>43</v>
      </c>
      <c r="E34" s="628"/>
      <c r="F34" s="628"/>
      <c r="G34" s="628"/>
      <c r="H34" s="629">
        <v>2</v>
      </c>
      <c r="I34" s="629"/>
      <c r="J34" s="170"/>
    </row>
    <row r="35" spans="2:10" ht="12.75">
      <c r="B35" s="627" t="s">
        <v>107</v>
      </c>
      <c r="C35" s="628"/>
      <c r="D35" s="628" t="s">
        <v>43</v>
      </c>
      <c r="E35" s="628"/>
      <c r="F35" s="628"/>
      <c r="G35" s="628"/>
      <c r="H35" s="629">
        <v>2</v>
      </c>
      <c r="I35" s="629"/>
      <c r="J35" s="170"/>
    </row>
    <row r="36" spans="2:10" ht="12.75">
      <c r="B36" s="627" t="s">
        <v>285</v>
      </c>
      <c r="C36" s="628"/>
      <c r="D36" s="628" t="s">
        <v>43</v>
      </c>
      <c r="E36" s="628"/>
      <c r="F36" s="628"/>
      <c r="G36" s="628"/>
      <c r="H36" s="629">
        <v>2</v>
      </c>
      <c r="I36" s="629"/>
      <c r="J36" s="170"/>
    </row>
    <row r="37" spans="2:10" ht="12.75">
      <c r="B37" s="627" t="s">
        <v>644</v>
      </c>
      <c r="C37" s="628"/>
      <c r="D37" s="628" t="s">
        <v>43</v>
      </c>
      <c r="E37" s="628"/>
      <c r="F37" s="628"/>
      <c r="G37" s="628"/>
      <c r="H37" s="629">
        <v>2</v>
      </c>
      <c r="I37" s="629"/>
      <c r="J37" s="170"/>
    </row>
    <row r="38" spans="2:10" ht="12.75">
      <c r="B38" s="627" t="s">
        <v>726</v>
      </c>
      <c r="C38" s="628"/>
      <c r="D38" s="628" t="s">
        <v>59</v>
      </c>
      <c r="E38" s="628"/>
      <c r="F38" s="628"/>
      <c r="G38" s="628"/>
      <c r="H38" s="629">
        <v>2</v>
      </c>
      <c r="I38" s="629"/>
      <c r="J38" s="170"/>
    </row>
  </sheetData>
  <sheetProtection/>
  <mergeCells count="53">
    <mergeCell ref="B20:C20"/>
    <mergeCell ref="D20:H20"/>
    <mergeCell ref="H37:I37"/>
    <mergeCell ref="B34:C34"/>
    <mergeCell ref="B26:C26"/>
    <mergeCell ref="D26:G26"/>
    <mergeCell ref="H33:I33"/>
    <mergeCell ref="B27:C27"/>
    <mergeCell ref="H28:I28"/>
    <mergeCell ref="H29:I29"/>
    <mergeCell ref="B38:C38"/>
    <mergeCell ref="B32:C32"/>
    <mergeCell ref="D34:G34"/>
    <mergeCell ref="B37:C37"/>
    <mergeCell ref="H38:I38"/>
    <mergeCell ref="H35:I35"/>
    <mergeCell ref="B33:C33"/>
    <mergeCell ref="D33:G33"/>
    <mergeCell ref="D32:G32"/>
    <mergeCell ref="B35:C35"/>
    <mergeCell ref="H31:I31"/>
    <mergeCell ref="D25:G25"/>
    <mergeCell ref="D38:G38"/>
    <mergeCell ref="D37:G37"/>
    <mergeCell ref="D35:G35"/>
    <mergeCell ref="D28:G28"/>
    <mergeCell ref="H25:I25"/>
    <mergeCell ref="B29:C29"/>
    <mergeCell ref="D29:G29"/>
    <mergeCell ref="B1:J1"/>
    <mergeCell ref="H3:I3"/>
    <mergeCell ref="B19:J19"/>
    <mergeCell ref="D21:H21"/>
    <mergeCell ref="D22:H22"/>
    <mergeCell ref="B25:C25"/>
    <mergeCell ref="B2:J2"/>
    <mergeCell ref="B24:J24"/>
    <mergeCell ref="B21:C21"/>
    <mergeCell ref="B22:C22"/>
    <mergeCell ref="B28:C28"/>
    <mergeCell ref="D27:G27"/>
    <mergeCell ref="H26:I26"/>
    <mergeCell ref="H27:I27"/>
    <mergeCell ref="B36:C36"/>
    <mergeCell ref="D36:G36"/>
    <mergeCell ref="H36:I36"/>
    <mergeCell ref="B30:C30"/>
    <mergeCell ref="D30:G30"/>
    <mergeCell ref="H30:I30"/>
    <mergeCell ref="H34:I34"/>
    <mergeCell ref="B31:C31"/>
    <mergeCell ref="D31:G31"/>
    <mergeCell ref="H32:I3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4"/>
  <sheetViews>
    <sheetView zoomScalePageLayoutView="0" workbookViewId="0" topLeftCell="A187">
      <selection activeCell="D202" sqref="B1:D202"/>
    </sheetView>
  </sheetViews>
  <sheetFormatPr defaultColWidth="4.25390625" defaultRowHeight="12.75"/>
  <cols>
    <col min="1" max="1" width="4.25390625" style="22" customWidth="1"/>
    <col min="2" max="2" width="7.25390625" style="23" customWidth="1"/>
    <col min="3" max="3" width="20.875" style="22" customWidth="1"/>
    <col min="4" max="4" width="32.625" style="22" customWidth="1"/>
    <col min="5" max="5" width="8.875" style="116" bestFit="1" customWidth="1"/>
    <col min="6" max="7" width="7.75390625" style="22" customWidth="1"/>
    <col min="8" max="9" width="4.25390625" style="22" customWidth="1"/>
    <col min="10" max="10" width="14.25390625" style="22" bestFit="1" customWidth="1"/>
    <col min="11" max="11" width="2.75390625" style="22" bestFit="1" customWidth="1"/>
    <col min="12" max="12" width="19.375" style="22" bestFit="1" customWidth="1"/>
    <col min="13" max="13" width="8.625" style="0" customWidth="1"/>
    <col min="14" max="14" width="7.625" style="22" customWidth="1"/>
    <col min="15" max="31" width="2.125" style="22" customWidth="1"/>
    <col min="32" max="16384" width="4.25390625" style="22" customWidth="1"/>
  </cols>
  <sheetData>
    <row r="1" spans="2:4" ht="13.5" thickBot="1">
      <c r="B1" s="323"/>
      <c r="C1" s="652" t="s">
        <v>40</v>
      </c>
      <c r="D1" s="653"/>
    </row>
    <row r="2" spans="2:12" s="23" customFormat="1" ht="12" thickBot="1">
      <c r="B2" s="324"/>
      <c r="C2" s="325" t="s">
        <v>31</v>
      </c>
      <c r="D2" s="326" t="s">
        <v>56</v>
      </c>
      <c r="E2" s="117"/>
      <c r="F2" s="149">
        <f>SUM(B:B)</f>
        <v>1495</v>
      </c>
      <c r="J2" s="22"/>
      <c r="K2" s="22"/>
      <c r="L2" s="22"/>
    </row>
    <row r="3" spans="2:4" ht="12.75">
      <c r="B3" s="322">
        <f>COUNTIF(матч!A:E,$D3)</f>
        <v>56</v>
      </c>
      <c r="C3" s="322" t="s">
        <v>59</v>
      </c>
      <c r="D3" s="322" t="s">
        <v>256</v>
      </c>
    </row>
    <row r="4" spans="2:4" ht="12.75">
      <c r="B4" s="321">
        <f>COUNTIF(матч!A:E,$D4)</f>
        <v>54</v>
      </c>
      <c r="C4" s="321" t="s">
        <v>45</v>
      </c>
      <c r="D4" s="321" t="s">
        <v>326</v>
      </c>
    </row>
    <row r="5" spans="2:4" ht="12.75">
      <c r="B5" s="449">
        <f>COUNTIF(матч!A:E,$D5)</f>
        <v>40</v>
      </c>
      <c r="C5" s="449" t="s">
        <v>43</v>
      </c>
      <c r="D5" s="449" t="s">
        <v>196</v>
      </c>
    </row>
    <row r="6" spans="2:4" ht="12.75">
      <c r="B6" s="321">
        <f>COUNTIF(матч!A:E,$D6)</f>
        <v>37</v>
      </c>
      <c r="C6" s="321" t="s">
        <v>41</v>
      </c>
      <c r="D6" s="321" t="s">
        <v>176</v>
      </c>
    </row>
    <row r="7" spans="2:4" ht="12.75">
      <c r="B7" s="322">
        <f>COUNTIF(матч!A:E,$D7)</f>
        <v>31</v>
      </c>
      <c r="C7" s="322" t="s">
        <v>115</v>
      </c>
      <c r="D7" s="322" t="s">
        <v>347</v>
      </c>
    </row>
    <row r="8" spans="2:4" ht="12.75">
      <c r="B8" s="321">
        <f>COUNTIF(матч!A:E,$D8)</f>
        <v>28</v>
      </c>
      <c r="C8" s="321" t="s">
        <v>45</v>
      </c>
      <c r="D8" s="321" t="s">
        <v>331</v>
      </c>
    </row>
    <row r="9" spans="2:4" ht="12.75">
      <c r="B9" s="321">
        <f>COUNTIF(матч!A:E,$D9)</f>
        <v>28</v>
      </c>
      <c r="C9" s="321" t="s">
        <v>42</v>
      </c>
      <c r="D9" s="321" t="s">
        <v>522</v>
      </c>
    </row>
    <row r="10" spans="2:4" ht="12.75">
      <c r="B10" s="322">
        <f>COUNTIF(матч!A:E,$D10)</f>
        <v>24</v>
      </c>
      <c r="C10" s="322" t="s">
        <v>58</v>
      </c>
      <c r="D10" s="322" t="s">
        <v>418</v>
      </c>
    </row>
    <row r="11" spans="2:4" ht="12.75">
      <c r="B11" s="321">
        <f>COUNTIF(матч!A:E,$D11)</f>
        <v>23</v>
      </c>
      <c r="C11" s="321" t="s">
        <v>691</v>
      </c>
      <c r="D11" s="321" t="s">
        <v>547</v>
      </c>
    </row>
    <row r="12" spans="2:14" ht="12.75">
      <c r="B12" s="321">
        <f>COUNTIF(матч!A:E,$D12)</f>
        <v>23</v>
      </c>
      <c r="C12" s="321" t="s">
        <v>121</v>
      </c>
      <c r="D12" s="321" t="s">
        <v>450</v>
      </c>
      <c r="N12" s="23"/>
    </row>
    <row r="13" spans="2:4" ht="12.75">
      <c r="B13" s="321">
        <f>COUNTIF(матч!A:E,$D13)</f>
        <v>23</v>
      </c>
      <c r="C13" s="321" t="s">
        <v>59</v>
      </c>
      <c r="D13" s="321" t="s">
        <v>292</v>
      </c>
    </row>
    <row r="14" spans="2:4" ht="12.75">
      <c r="B14" s="321">
        <f>COUNTIF(матч!A:E,$D14)</f>
        <v>23</v>
      </c>
      <c r="C14" s="321" t="s">
        <v>46</v>
      </c>
      <c r="D14" s="321" t="s">
        <v>296</v>
      </c>
    </row>
    <row r="15" spans="2:4" ht="12.75">
      <c r="B15" s="321">
        <f>COUNTIF(матч!A:E,$D15)</f>
        <v>23</v>
      </c>
      <c r="C15" s="321" t="s">
        <v>71</v>
      </c>
      <c r="D15" s="321" t="s">
        <v>276</v>
      </c>
    </row>
    <row r="16" spans="2:4" ht="12.75">
      <c r="B16" s="322">
        <f>COUNTIF(матч!A:E,$D16)</f>
        <v>21</v>
      </c>
      <c r="C16" s="322" t="s">
        <v>42</v>
      </c>
      <c r="D16" s="322" t="s">
        <v>180</v>
      </c>
    </row>
    <row r="17" spans="2:4" ht="12.75">
      <c r="B17" s="321">
        <f>COUNTIF(матч!A:E,$D17)</f>
        <v>20</v>
      </c>
      <c r="C17" s="321" t="s">
        <v>59</v>
      </c>
      <c r="D17" s="321" t="s">
        <v>408</v>
      </c>
    </row>
    <row r="18" spans="2:4" ht="12.75">
      <c r="B18" s="321">
        <f>COUNTIF(матч!A:E,$D18)</f>
        <v>20</v>
      </c>
      <c r="C18" s="321" t="s">
        <v>58</v>
      </c>
      <c r="D18" s="321" t="s">
        <v>90</v>
      </c>
    </row>
    <row r="19" spans="2:4" ht="12.75">
      <c r="B19" s="321">
        <f>COUNTIF(матч!A:E,$D19)</f>
        <v>20</v>
      </c>
      <c r="C19" s="321" t="s">
        <v>71</v>
      </c>
      <c r="D19" s="321" t="s">
        <v>364</v>
      </c>
    </row>
    <row r="20" spans="2:4" ht="12.75">
      <c r="B20" s="321">
        <f>COUNTIF(матч!A:E,$D20)</f>
        <v>20</v>
      </c>
      <c r="C20" s="321" t="s">
        <v>116</v>
      </c>
      <c r="D20" s="321" t="s">
        <v>330</v>
      </c>
    </row>
    <row r="21" spans="2:4" ht="12.75">
      <c r="B21" s="321">
        <f>COUNTIF(матч!A:E,$D21)</f>
        <v>20</v>
      </c>
      <c r="C21" s="321" t="s">
        <v>121</v>
      </c>
      <c r="D21" s="321" t="s">
        <v>182</v>
      </c>
    </row>
    <row r="22" spans="2:4" ht="12.75">
      <c r="B22" s="322">
        <f>COUNTIF(матч!A:E,$D22)</f>
        <v>19</v>
      </c>
      <c r="C22" s="322" t="s">
        <v>43</v>
      </c>
      <c r="D22" s="322" t="s">
        <v>197</v>
      </c>
    </row>
    <row r="23" spans="2:4" ht="12.75">
      <c r="B23" s="322">
        <f>COUNTIF(матч!A:E,$D23)</f>
        <v>19</v>
      </c>
      <c r="C23" s="322" t="s">
        <v>45</v>
      </c>
      <c r="D23" s="322" t="s">
        <v>336</v>
      </c>
    </row>
    <row r="24" spans="2:4" ht="12.75">
      <c r="B24" s="322">
        <f>COUNTIF(матч!A:E,$D24)</f>
        <v>19</v>
      </c>
      <c r="C24" s="322" t="s">
        <v>115</v>
      </c>
      <c r="D24" s="322" t="s">
        <v>401</v>
      </c>
    </row>
    <row r="25" spans="2:4" ht="12.75">
      <c r="B25" s="322">
        <f>COUNTIF(матч!A:E,$D25)</f>
        <v>19</v>
      </c>
      <c r="C25" s="322" t="s">
        <v>47</v>
      </c>
      <c r="D25" s="322" t="s">
        <v>427</v>
      </c>
    </row>
    <row r="26" spans="2:4" ht="12.75">
      <c r="B26" s="321">
        <f>COUNTIF(матч!A:E,$D26)</f>
        <v>18</v>
      </c>
      <c r="C26" s="321" t="s">
        <v>58</v>
      </c>
      <c r="D26" s="321" t="s">
        <v>378</v>
      </c>
    </row>
    <row r="27" spans="2:4" ht="12.75">
      <c r="B27" s="321">
        <f>COUNTIF(матч!A:E,$D27)</f>
        <v>18</v>
      </c>
      <c r="C27" s="321" t="s">
        <v>46</v>
      </c>
      <c r="D27" s="321" t="s">
        <v>194</v>
      </c>
    </row>
    <row r="28" spans="2:4" ht="12.75">
      <c r="B28" s="321">
        <f>COUNTIF(матч!A:E,$D28)</f>
        <v>18</v>
      </c>
      <c r="C28" s="321" t="s">
        <v>121</v>
      </c>
      <c r="D28" s="321" t="s">
        <v>181</v>
      </c>
    </row>
    <row r="29" spans="2:4" ht="12.75">
      <c r="B29" s="321">
        <f>COUNTIF(матч!A:E,$D29)</f>
        <v>18</v>
      </c>
      <c r="C29" s="321" t="s">
        <v>47</v>
      </c>
      <c r="D29" s="321" t="s">
        <v>311</v>
      </c>
    </row>
    <row r="30" spans="2:4" ht="12.75">
      <c r="B30" s="321">
        <f>COUNTIF(матч!A:E,$D30)</f>
        <v>18</v>
      </c>
      <c r="C30" s="321" t="s">
        <v>42</v>
      </c>
      <c r="D30" s="321" t="s">
        <v>523</v>
      </c>
    </row>
    <row r="31" spans="2:4" ht="12.75">
      <c r="B31" s="321">
        <f>COUNTIF(матч!A:E,$D31)</f>
        <v>18</v>
      </c>
      <c r="C31" s="321" t="s">
        <v>116</v>
      </c>
      <c r="D31" s="321" t="s">
        <v>242</v>
      </c>
    </row>
    <row r="32" spans="2:4" ht="12.75">
      <c r="B32" s="322">
        <f>COUNTIF(матч!A:E,$D32)</f>
        <v>16</v>
      </c>
      <c r="C32" s="322" t="s">
        <v>59</v>
      </c>
      <c r="D32" s="322" t="s">
        <v>265</v>
      </c>
    </row>
    <row r="33" spans="2:4" ht="12.75">
      <c r="B33" s="419">
        <f>COUNTIF(матч!A:E,$D33)</f>
        <v>16</v>
      </c>
      <c r="C33" s="322" t="s">
        <v>41</v>
      </c>
      <c r="D33" s="322" t="s">
        <v>178</v>
      </c>
    </row>
    <row r="34" spans="2:4" ht="12.75">
      <c r="B34" s="322">
        <f>COUNTIF(матч!A:E,$D34)</f>
        <v>16</v>
      </c>
      <c r="C34" s="322" t="s">
        <v>116</v>
      </c>
      <c r="D34" s="322" t="s">
        <v>240</v>
      </c>
    </row>
    <row r="35" spans="2:4" ht="12.75">
      <c r="B35" s="321">
        <f>COUNTIF(матч!A:E,$D35)</f>
        <v>15</v>
      </c>
      <c r="C35" s="321" t="s">
        <v>59</v>
      </c>
      <c r="D35" s="321" t="s">
        <v>254</v>
      </c>
    </row>
    <row r="36" spans="2:4" ht="12.75">
      <c r="B36" s="321">
        <f>COUNTIF(матч!A:E,$D36)</f>
        <v>15</v>
      </c>
      <c r="C36" s="321" t="s">
        <v>121</v>
      </c>
      <c r="D36" s="321" t="s">
        <v>322</v>
      </c>
    </row>
    <row r="37" spans="2:4" ht="12.75">
      <c r="B37" s="321">
        <f>COUNTIF(матч!A:E,$D37)</f>
        <v>15</v>
      </c>
      <c r="C37" s="321" t="s">
        <v>47</v>
      </c>
      <c r="D37" s="321" t="s">
        <v>307</v>
      </c>
    </row>
    <row r="38" spans="2:4" ht="12.75">
      <c r="B38" s="321">
        <f>COUNTIF(матч!A:E,$D38)</f>
        <v>15</v>
      </c>
      <c r="C38" s="321" t="s">
        <v>41</v>
      </c>
      <c r="D38" s="321" t="s">
        <v>79</v>
      </c>
    </row>
    <row r="39" spans="2:4" ht="12.75">
      <c r="B39" s="322">
        <f>COUNTIF(матч!A:E,$D39)</f>
        <v>13</v>
      </c>
      <c r="C39" s="419" t="s">
        <v>41</v>
      </c>
      <c r="D39" s="419" t="s">
        <v>177</v>
      </c>
    </row>
    <row r="40" spans="2:4" ht="12.75">
      <c r="B40" s="322">
        <f>COUNTIF(матч!A:E,$D40)</f>
        <v>13</v>
      </c>
      <c r="C40" s="322" t="s">
        <v>47</v>
      </c>
      <c r="D40" s="322" t="s">
        <v>358</v>
      </c>
    </row>
    <row r="41" spans="2:4" ht="12.75">
      <c r="B41" s="321">
        <f>COUNTIF(матч!A:E,$D41)</f>
        <v>12</v>
      </c>
      <c r="C41" s="321" t="s">
        <v>60</v>
      </c>
      <c r="D41" s="321" t="s">
        <v>472</v>
      </c>
    </row>
    <row r="42" spans="2:4" ht="12.75">
      <c r="B42" s="321">
        <f>COUNTIF(матч!A:E,$D42)</f>
        <v>12</v>
      </c>
      <c r="C42" s="321" t="s">
        <v>46</v>
      </c>
      <c r="D42" s="321" t="s">
        <v>195</v>
      </c>
    </row>
    <row r="43" spans="2:4" ht="12.75">
      <c r="B43" s="321">
        <f>COUNTIF(матч!A:E,$D43)</f>
        <v>12</v>
      </c>
      <c r="C43" s="321" t="s">
        <v>115</v>
      </c>
      <c r="D43" s="321" t="s">
        <v>234</v>
      </c>
    </row>
    <row r="44" spans="2:4" ht="12.75">
      <c r="B44" s="322">
        <f>COUNTIF(матч!A:E,$D44)</f>
        <v>11</v>
      </c>
      <c r="C44" s="322" t="s">
        <v>59</v>
      </c>
      <c r="D44" s="322" t="s">
        <v>348</v>
      </c>
    </row>
    <row r="45" spans="2:4" ht="12.75">
      <c r="B45" s="322">
        <f>COUNTIF(матч!A:E,$D45)</f>
        <v>11</v>
      </c>
      <c r="C45" s="322" t="s">
        <v>45</v>
      </c>
      <c r="D45" s="322" t="s">
        <v>651</v>
      </c>
    </row>
    <row r="46" spans="2:4" ht="12.75">
      <c r="B46" s="322">
        <f>COUNTIF(матч!A:E,$D46)</f>
        <v>11</v>
      </c>
      <c r="C46" s="322" t="s">
        <v>47</v>
      </c>
      <c r="D46" s="322" t="s">
        <v>359</v>
      </c>
    </row>
    <row r="47" spans="2:4" ht="12.75">
      <c r="B47" s="322">
        <f>COUNTIF(матч!A:E,$D47)</f>
        <v>11</v>
      </c>
      <c r="C47" s="322" t="s">
        <v>60</v>
      </c>
      <c r="D47" s="322" t="s">
        <v>317</v>
      </c>
    </row>
    <row r="48" spans="2:4" ht="12.75">
      <c r="B48" s="321">
        <f>COUNTIF(матч!A:E,$D48)</f>
        <v>10</v>
      </c>
      <c r="C48" s="321" t="s">
        <v>58</v>
      </c>
      <c r="D48" s="321" t="s">
        <v>376</v>
      </c>
    </row>
    <row r="49" spans="2:4" ht="12.75">
      <c r="B49" s="321">
        <f>COUNTIF(матч!A:E,$D49)</f>
        <v>10</v>
      </c>
      <c r="C49" s="321" t="s">
        <v>115</v>
      </c>
      <c r="D49" s="321" t="s">
        <v>342</v>
      </c>
    </row>
    <row r="50" spans="2:4" ht="12.75">
      <c r="B50" s="321">
        <f>COUNTIF(матч!A:E,$D50)</f>
        <v>10</v>
      </c>
      <c r="C50" s="321" t="s">
        <v>47</v>
      </c>
      <c r="D50" s="321" t="s">
        <v>312</v>
      </c>
    </row>
    <row r="51" spans="2:4" ht="12.75">
      <c r="B51" s="321">
        <f>COUNTIF(матч!A:E,$D51)</f>
        <v>10</v>
      </c>
      <c r="C51" s="321" t="s">
        <v>41</v>
      </c>
      <c r="D51" s="321" t="s">
        <v>145</v>
      </c>
    </row>
    <row r="52" spans="2:4" ht="12.75">
      <c r="B52" s="321">
        <f>COUNTIF(матч!A:E,$D52)</f>
        <v>10</v>
      </c>
      <c r="C52" s="321" t="s">
        <v>47</v>
      </c>
      <c r="D52" s="321" t="s">
        <v>314</v>
      </c>
    </row>
    <row r="53" spans="2:4" ht="12.75">
      <c r="B53" s="321">
        <f>COUNTIF(матч!A:E,$D53)</f>
        <v>10</v>
      </c>
      <c r="C53" s="321" t="s">
        <v>43</v>
      </c>
      <c r="D53" s="321" t="s">
        <v>284</v>
      </c>
    </row>
    <row r="54" spans="2:4" ht="12.75">
      <c r="B54" s="321">
        <f>COUNTIF(матч!A:E,$D54)</f>
        <v>10</v>
      </c>
      <c r="C54" s="321" t="s">
        <v>71</v>
      </c>
      <c r="D54" s="321" t="s">
        <v>700</v>
      </c>
    </row>
    <row r="55" spans="2:4" ht="12.75">
      <c r="B55" s="322">
        <f>COUNTIF(матч!A:E,$D55)</f>
        <v>9</v>
      </c>
      <c r="C55" s="322" t="s">
        <v>58</v>
      </c>
      <c r="D55" s="322" t="s">
        <v>258</v>
      </c>
    </row>
    <row r="56" spans="2:4" ht="12.75">
      <c r="B56" s="322">
        <f>COUNTIF(матч!A:E,$D56)</f>
        <v>9</v>
      </c>
      <c r="C56" s="322" t="s">
        <v>45</v>
      </c>
      <c r="D56" s="322" t="s">
        <v>327</v>
      </c>
    </row>
    <row r="57" spans="2:4" ht="12.75">
      <c r="B57" s="322">
        <f>COUNTIF(матч!A:E,$D57)</f>
        <v>9</v>
      </c>
      <c r="C57" s="322" t="s">
        <v>45</v>
      </c>
      <c r="D57" s="322" t="s">
        <v>444</v>
      </c>
    </row>
    <row r="58" spans="2:4" ht="12.75">
      <c r="B58" s="322">
        <f>COUNTIF(матч!A:E,$D58)</f>
        <v>9</v>
      </c>
      <c r="C58" s="322" t="s">
        <v>71</v>
      </c>
      <c r="D58" s="322" t="s">
        <v>280</v>
      </c>
    </row>
    <row r="59" spans="2:4" ht="12.75">
      <c r="B59" s="322">
        <f>COUNTIF(матч!A:E,$D59)</f>
        <v>9</v>
      </c>
      <c r="C59" s="322" t="s">
        <v>71</v>
      </c>
      <c r="D59" s="322" t="s">
        <v>230</v>
      </c>
    </row>
    <row r="60" spans="2:4" ht="12.75">
      <c r="B60" s="322">
        <f>COUNTIF(матч!A:E,$D60)</f>
        <v>9</v>
      </c>
      <c r="C60" s="322" t="s">
        <v>116</v>
      </c>
      <c r="D60" s="322" t="s">
        <v>645</v>
      </c>
    </row>
    <row r="61" spans="2:4" ht="12.75">
      <c r="B61" s="321">
        <f>COUNTIF(матч!A:E,$D61)</f>
        <v>8</v>
      </c>
      <c r="C61" s="321" t="s">
        <v>71</v>
      </c>
      <c r="D61" s="321" t="s">
        <v>278</v>
      </c>
    </row>
    <row r="62" spans="2:4" ht="12.75">
      <c r="B62" s="321">
        <f>COUNTIF(матч!A:E,$D62)</f>
        <v>8</v>
      </c>
      <c r="C62" s="321" t="s">
        <v>71</v>
      </c>
      <c r="D62" s="321" t="s">
        <v>281</v>
      </c>
    </row>
    <row r="63" spans="2:4" ht="12.75">
      <c r="B63" s="321">
        <f>COUNTIF(матч!A:E,$D63)</f>
        <v>8</v>
      </c>
      <c r="C63" s="321" t="s">
        <v>60</v>
      </c>
      <c r="D63" s="321" t="s">
        <v>382</v>
      </c>
    </row>
    <row r="64" spans="2:4" ht="12.75">
      <c r="B64" s="321">
        <f>COUNTIF(матч!A:E,$D64)</f>
        <v>8</v>
      </c>
      <c r="C64" s="321" t="s">
        <v>121</v>
      </c>
      <c r="D64" s="321" t="s">
        <v>183</v>
      </c>
    </row>
    <row r="65" spans="2:4" ht="12.75">
      <c r="B65" s="321">
        <f>COUNTIF(матч!A:E,$D65)</f>
        <v>8</v>
      </c>
      <c r="C65" s="321" t="s">
        <v>116</v>
      </c>
      <c r="D65" s="321" t="s">
        <v>458</v>
      </c>
    </row>
    <row r="66" spans="2:4" ht="12.75">
      <c r="B66" s="322">
        <f>COUNTIF(матч!A:E,$D66)</f>
        <v>7</v>
      </c>
      <c r="C66" s="322" t="s">
        <v>115</v>
      </c>
      <c r="D66" s="322" t="s">
        <v>205</v>
      </c>
    </row>
    <row r="67" spans="2:4" ht="12.75">
      <c r="B67" s="322">
        <f>COUNTIF(матч!A:E,$D67)</f>
        <v>7</v>
      </c>
      <c r="C67" s="322" t="s">
        <v>115</v>
      </c>
      <c r="D67" s="322" t="s">
        <v>471</v>
      </c>
    </row>
    <row r="68" spans="2:4" ht="12.75">
      <c r="B68" s="322">
        <f>COUNTIF(матч!A:E,$D68)</f>
        <v>7</v>
      </c>
      <c r="C68" s="322" t="s">
        <v>70</v>
      </c>
      <c r="D68" s="322" t="s">
        <v>551</v>
      </c>
    </row>
    <row r="69" spans="2:4" ht="12.75">
      <c r="B69" s="322">
        <f>COUNTIF(матч!A:E,$D69)</f>
        <v>7</v>
      </c>
      <c r="C69" s="322" t="s">
        <v>70</v>
      </c>
      <c r="D69" s="322" t="s">
        <v>630</v>
      </c>
    </row>
    <row r="70" spans="2:4" ht="12.75">
      <c r="B70" s="322">
        <f>COUNTIF(матч!A:E,$D70)</f>
        <v>7</v>
      </c>
      <c r="C70" s="322" t="s">
        <v>60</v>
      </c>
      <c r="D70" s="322" t="s">
        <v>318</v>
      </c>
    </row>
    <row r="71" spans="2:4" ht="12.75">
      <c r="B71" s="322">
        <f>COUNTIF(матч!A:E,$D71)</f>
        <v>7</v>
      </c>
      <c r="C71" s="322" t="s">
        <v>42</v>
      </c>
      <c r="D71" s="322" t="s">
        <v>394</v>
      </c>
    </row>
    <row r="72" spans="2:4" ht="12.75">
      <c r="B72" s="322">
        <f>COUNTIF(матч!A:E,$D72)</f>
        <v>7</v>
      </c>
      <c r="C72" s="322" t="s">
        <v>115</v>
      </c>
      <c r="D72" s="322" t="s">
        <v>204</v>
      </c>
    </row>
    <row r="73" spans="2:4" ht="12.75">
      <c r="B73" s="322">
        <f>COUNTIF(матч!A:E,$D73)</f>
        <v>7</v>
      </c>
      <c r="C73" s="322" t="s">
        <v>47</v>
      </c>
      <c r="D73" s="322" t="s">
        <v>363</v>
      </c>
    </row>
    <row r="74" spans="2:4" ht="12.75">
      <c r="B74" s="322">
        <f>COUNTIF(матч!A:E,$D74)</f>
        <v>7</v>
      </c>
      <c r="C74" s="322" t="s">
        <v>116</v>
      </c>
      <c r="D74" s="322" t="s">
        <v>238</v>
      </c>
    </row>
    <row r="75" spans="2:4" ht="12.75">
      <c r="B75" s="321">
        <f>COUNTIF(матч!A:E,$D75)</f>
        <v>6</v>
      </c>
      <c r="C75" s="321" t="s">
        <v>58</v>
      </c>
      <c r="D75" s="321" t="s">
        <v>380</v>
      </c>
    </row>
    <row r="76" spans="2:4" ht="12.75">
      <c r="B76" s="321">
        <f>COUNTIF(матч!A:E,$D76)</f>
        <v>6</v>
      </c>
      <c r="C76" s="321" t="s">
        <v>58</v>
      </c>
      <c r="D76" s="321" t="s">
        <v>89</v>
      </c>
    </row>
    <row r="77" spans="2:4" ht="12.75">
      <c r="B77" s="321">
        <f>COUNTIF(матч!A:E,$D77)</f>
        <v>6</v>
      </c>
      <c r="C77" s="321" t="s">
        <v>60</v>
      </c>
      <c r="D77" s="321" t="s">
        <v>188</v>
      </c>
    </row>
    <row r="78" spans="2:4" ht="12.75">
      <c r="B78" s="321">
        <f>COUNTIF(матч!A:E,$D78)</f>
        <v>6</v>
      </c>
      <c r="C78" s="321" t="s">
        <v>60</v>
      </c>
      <c r="D78" s="321" t="s">
        <v>617</v>
      </c>
    </row>
    <row r="79" spans="2:4" ht="12.75">
      <c r="B79" s="321">
        <f>COUNTIF(матч!A:E,$D79)</f>
        <v>6</v>
      </c>
      <c r="C79" s="321" t="s">
        <v>60</v>
      </c>
      <c r="D79" s="321" t="s">
        <v>229</v>
      </c>
    </row>
    <row r="80" spans="2:4" ht="12.75">
      <c r="B80" s="321">
        <f>COUNTIF(матч!A:E,$D80)</f>
        <v>6</v>
      </c>
      <c r="C80" s="321" t="s">
        <v>60</v>
      </c>
      <c r="D80" s="321" t="s">
        <v>233</v>
      </c>
    </row>
    <row r="81" spans="2:4" ht="12.75">
      <c r="B81" s="321">
        <f>COUNTIF(матч!A:E,$D81)</f>
        <v>6</v>
      </c>
      <c r="C81" s="321" t="s">
        <v>43</v>
      </c>
      <c r="D81" s="321" t="s">
        <v>285</v>
      </c>
    </row>
    <row r="82" spans="2:4" ht="12.75">
      <c r="B82" s="321">
        <f>COUNTIF(матч!A:E,$D82)</f>
        <v>6</v>
      </c>
      <c r="C82" s="321" t="s">
        <v>42</v>
      </c>
      <c r="D82" s="321" t="s">
        <v>286</v>
      </c>
    </row>
    <row r="83" spans="2:4" ht="12.75">
      <c r="B83" s="321">
        <f>COUNTIF(матч!A:E,$D83)</f>
        <v>6</v>
      </c>
      <c r="C83" s="321" t="s">
        <v>59</v>
      </c>
      <c r="D83" s="321" t="s">
        <v>447</v>
      </c>
    </row>
    <row r="84" spans="2:4" ht="12.75">
      <c r="B84" s="321">
        <f>COUNTIF(матч!A:E,$D84)</f>
        <v>6</v>
      </c>
      <c r="C84" s="321" t="s">
        <v>46</v>
      </c>
      <c r="D84" s="321" t="s">
        <v>193</v>
      </c>
    </row>
    <row r="85" spans="2:4" ht="12.75">
      <c r="B85" s="321">
        <f>COUNTIF(матч!A:E,$D85)</f>
        <v>6</v>
      </c>
      <c r="C85" s="321" t="s">
        <v>70</v>
      </c>
      <c r="D85" s="321" t="s">
        <v>465</v>
      </c>
    </row>
    <row r="86" spans="2:4" ht="12.75">
      <c r="B86" s="321">
        <f>COUNTIF(матч!A:E,$D86)</f>
        <v>6</v>
      </c>
      <c r="C86" s="321" t="s">
        <v>43</v>
      </c>
      <c r="D86" s="321" t="s">
        <v>600</v>
      </c>
    </row>
    <row r="87" spans="2:4" ht="12.75">
      <c r="B87" s="321">
        <f>COUNTIF(матч!A:E,$D87)</f>
        <v>6</v>
      </c>
      <c r="C87" s="321" t="s">
        <v>47</v>
      </c>
      <c r="D87" s="321" t="s">
        <v>475</v>
      </c>
    </row>
    <row r="88" spans="2:4" ht="12.75">
      <c r="B88" s="321">
        <f>COUNTIF(матч!A:E,$D88)</f>
        <v>6</v>
      </c>
      <c r="C88" s="321" t="s">
        <v>121</v>
      </c>
      <c r="D88" s="321" t="s">
        <v>184</v>
      </c>
    </row>
    <row r="89" spans="2:4" ht="12.75">
      <c r="B89" s="322">
        <f>COUNTIF(матч!A:E,$D89)</f>
        <v>5</v>
      </c>
      <c r="C89" s="322" t="s">
        <v>58</v>
      </c>
      <c r="D89" s="322" t="s">
        <v>72</v>
      </c>
    </row>
    <row r="90" spans="2:4" ht="12.75">
      <c r="B90" s="322">
        <f>COUNTIF(матч!A:E,$D90)</f>
        <v>5</v>
      </c>
      <c r="C90" s="322" t="s">
        <v>116</v>
      </c>
      <c r="D90" s="322" t="s">
        <v>299</v>
      </c>
    </row>
    <row r="91" spans="2:4" ht="12.75">
      <c r="B91" s="322">
        <f>COUNTIF(матч!A:E,$D91)</f>
        <v>5</v>
      </c>
      <c r="C91" s="322" t="s">
        <v>71</v>
      </c>
      <c r="D91" s="322" t="s">
        <v>386</v>
      </c>
    </row>
    <row r="92" spans="2:4" ht="12.75">
      <c r="B92" s="322">
        <f>COUNTIF(матч!A:E,$D92)</f>
        <v>5</v>
      </c>
      <c r="C92" s="322" t="s">
        <v>43</v>
      </c>
      <c r="D92" s="322" t="s">
        <v>555</v>
      </c>
    </row>
    <row r="93" spans="2:4" ht="12.75">
      <c r="B93" s="322">
        <f>COUNTIF(матч!A:E,$D93)</f>
        <v>5</v>
      </c>
      <c r="C93" s="322" t="s">
        <v>70</v>
      </c>
      <c r="D93" s="322" t="s">
        <v>266</v>
      </c>
    </row>
    <row r="94" spans="2:4" ht="12.75">
      <c r="B94" s="322">
        <f>COUNTIF(матч!A:E,$D94)</f>
        <v>5</v>
      </c>
      <c r="C94" s="322" t="s">
        <v>70</v>
      </c>
      <c r="D94" s="322" t="s">
        <v>587</v>
      </c>
    </row>
    <row r="95" spans="2:4" ht="12.75">
      <c r="B95" s="322">
        <f>COUNTIF(матч!A:E,$D95)</f>
        <v>5</v>
      </c>
      <c r="C95" s="322" t="s">
        <v>115</v>
      </c>
      <c r="D95" s="322" t="s">
        <v>533</v>
      </c>
    </row>
    <row r="96" spans="2:4" ht="12.75">
      <c r="B96" s="322">
        <f>COUNTIF(матч!A:E,$D96)</f>
        <v>5</v>
      </c>
      <c r="C96" s="322" t="s">
        <v>71</v>
      </c>
      <c r="D96" s="322" t="s">
        <v>699</v>
      </c>
    </row>
    <row r="97" spans="2:4" ht="12.75">
      <c r="B97" s="321">
        <f>COUNTIF(матч!A:E,$D97)</f>
        <v>4</v>
      </c>
      <c r="C97" s="321" t="s">
        <v>58</v>
      </c>
      <c r="D97" s="321" t="s">
        <v>86</v>
      </c>
    </row>
    <row r="98" spans="2:4" ht="12.75">
      <c r="B98" s="321">
        <f>COUNTIF(матч!A:E,$D98)</f>
        <v>4</v>
      </c>
      <c r="C98" s="321" t="s">
        <v>71</v>
      </c>
      <c r="D98" s="321" t="s">
        <v>228</v>
      </c>
    </row>
    <row r="99" spans="2:4" ht="12.75">
      <c r="B99" s="321">
        <f>COUNTIF(матч!A:E,$D99)</f>
        <v>4</v>
      </c>
      <c r="C99" s="321" t="s">
        <v>45</v>
      </c>
      <c r="D99" s="321" t="s">
        <v>474</v>
      </c>
    </row>
    <row r="100" spans="2:4" ht="12.75">
      <c r="B100" s="321">
        <f>COUNTIF(матч!A:E,$D100)</f>
        <v>4</v>
      </c>
      <c r="C100" s="321" t="s">
        <v>45</v>
      </c>
      <c r="D100" s="321" t="s">
        <v>524</v>
      </c>
    </row>
    <row r="101" spans="2:4" ht="12.75">
      <c r="B101" s="321">
        <f>COUNTIF(матч!A:E,$D101)</f>
        <v>4</v>
      </c>
      <c r="C101" s="321" t="s">
        <v>42</v>
      </c>
      <c r="D101" s="321" t="s">
        <v>320</v>
      </c>
    </row>
    <row r="102" spans="2:4" ht="12.75">
      <c r="B102" s="321">
        <f>COUNTIF(матч!A:E,$D102)</f>
        <v>4</v>
      </c>
      <c r="C102" s="321" t="s">
        <v>115</v>
      </c>
      <c r="D102" s="321" t="s">
        <v>470</v>
      </c>
    </row>
    <row r="103" spans="2:4" ht="12.75">
      <c r="B103" s="321">
        <f>COUNTIF(матч!A:E,$D103)</f>
        <v>4</v>
      </c>
      <c r="C103" s="321" t="s">
        <v>59</v>
      </c>
      <c r="D103" s="321" t="s">
        <v>259</v>
      </c>
    </row>
    <row r="104" spans="2:4" ht="12.75">
      <c r="B104" s="321">
        <f>COUNTIF(матч!A:E,$D104)</f>
        <v>4</v>
      </c>
      <c r="C104" s="321" t="s">
        <v>46</v>
      </c>
      <c r="D104" s="321" t="s">
        <v>504</v>
      </c>
    </row>
    <row r="105" spans="2:12" ht="12.75">
      <c r="B105" s="321">
        <f>COUNTIF(матч!A:E,$D105)</f>
        <v>4</v>
      </c>
      <c r="C105" s="321" t="s">
        <v>46</v>
      </c>
      <c r="D105" s="321" t="s">
        <v>795</v>
      </c>
      <c r="J105" s="23"/>
      <c r="K105" s="23"/>
      <c r="L105" s="23"/>
    </row>
    <row r="106" spans="2:4" ht="12.75">
      <c r="B106" s="321">
        <f>COUNTIF(матч!A:E,$D106)</f>
        <v>4</v>
      </c>
      <c r="C106" s="321" t="s">
        <v>41</v>
      </c>
      <c r="D106" s="321" t="s">
        <v>179</v>
      </c>
    </row>
    <row r="107" spans="2:4" ht="12.75">
      <c r="B107" s="321">
        <f>COUNTIF(матч!A:E,$D107)</f>
        <v>4</v>
      </c>
      <c r="C107" s="321" t="s">
        <v>41</v>
      </c>
      <c r="D107" s="321" t="s">
        <v>542</v>
      </c>
    </row>
    <row r="108" spans="2:4" ht="12.75">
      <c r="B108" s="321">
        <f>COUNTIF(матч!A:E,$D108)</f>
        <v>4</v>
      </c>
      <c r="C108" s="321" t="s">
        <v>70</v>
      </c>
      <c r="D108" s="321" t="s">
        <v>209</v>
      </c>
    </row>
    <row r="109" spans="2:4" ht="12.75">
      <c r="B109" s="321">
        <f>COUNTIF(матч!A:E,$D109)</f>
        <v>4</v>
      </c>
      <c r="C109" s="321" t="s">
        <v>70</v>
      </c>
      <c r="D109" s="321" t="s">
        <v>203</v>
      </c>
    </row>
    <row r="110" spans="2:4" ht="12.75">
      <c r="B110" s="321">
        <f>COUNTIF(матч!A:E,$D110)</f>
        <v>4</v>
      </c>
      <c r="C110" s="321" t="s">
        <v>70</v>
      </c>
      <c r="D110" s="321" t="s">
        <v>514</v>
      </c>
    </row>
    <row r="111" spans="2:4" ht="12.75">
      <c r="B111" s="321">
        <f>COUNTIF(матч!A:E,$D111)</f>
        <v>4</v>
      </c>
      <c r="C111" s="321" t="s">
        <v>70</v>
      </c>
      <c r="D111" s="321" t="s">
        <v>210</v>
      </c>
    </row>
    <row r="112" spans="2:4" ht="12.75">
      <c r="B112" s="321">
        <f>COUNTIF(матч!A:E,$D112)</f>
        <v>4</v>
      </c>
      <c r="C112" s="321" t="s">
        <v>46</v>
      </c>
      <c r="D112" s="321" t="s">
        <v>293</v>
      </c>
    </row>
    <row r="113" spans="2:4" ht="12.75">
      <c r="B113" s="321">
        <f>COUNTIF(матч!A:E,$D113)</f>
        <v>4</v>
      </c>
      <c r="C113" s="321" t="s">
        <v>43</v>
      </c>
      <c r="D113" s="321" t="s">
        <v>492</v>
      </c>
    </row>
    <row r="114" spans="2:4" ht="12.75">
      <c r="B114" s="321">
        <f>COUNTIF(матч!A:E,$D114)</f>
        <v>4</v>
      </c>
      <c r="C114" s="321" t="s">
        <v>71</v>
      </c>
      <c r="D114" s="321" t="s">
        <v>365</v>
      </c>
    </row>
    <row r="115" spans="2:4" ht="12.75">
      <c r="B115" s="321">
        <f>COUNTIF(матч!A:E,$D115)</f>
        <v>4</v>
      </c>
      <c r="C115" s="321" t="s">
        <v>42</v>
      </c>
      <c r="D115" s="321" t="s">
        <v>626</v>
      </c>
    </row>
    <row r="116" spans="2:4" ht="12.75">
      <c r="B116" s="322">
        <f>COUNTIF(матч!A:E,$D116)</f>
        <v>3</v>
      </c>
      <c r="C116" s="322" t="s">
        <v>43</v>
      </c>
      <c r="D116" s="322" t="s">
        <v>443</v>
      </c>
    </row>
    <row r="117" spans="2:4" ht="12.75">
      <c r="B117" s="322">
        <f>COUNTIF(матч!A:E,$D117)</f>
        <v>3</v>
      </c>
      <c r="C117" s="322" t="s">
        <v>43</v>
      </c>
      <c r="D117" s="322" t="s">
        <v>289</v>
      </c>
    </row>
    <row r="118" spans="2:4" ht="12.75">
      <c r="B118" s="322">
        <f>COUNTIF(матч!A:E,$D118)</f>
        <v>3</v>
      </c>
      <c r="C118" s="322" t="s">
        <v>42</v>
      </c>
      <c r="D118" s="322" t="s">
        <v>390</v>
      </c>
    </row>
    <row r="119" spans="2:4" ht="12.75">
      <c r="B119" s="322">
        <f>COUNTIF(матч!A:E,$D119)</f>
        <v>3</v>
      </c>
      <c r="C119" s="322" t="s">
        <v>42</v>
      </c>
      <c r="D119" s="322" t="s">
        <v>506</v>
      </c>
    </row>
    <row r="120" spans="2:4" ht="12.75">
      <c r="B120" s="322">
        <f>COUNTIF(матч!A:E,$D120)</f>
        <v>3</v>
      </c>
      <c r="C120" s="322" t="s">
        <v>42</v>
      </c>
      <c r="D120" s="322" t="s">
        <v>505</v>
      </c>
    </row>
    <row r="121" spans="2:4" ht="12.75">
      <c r="B121" s="322">
        <f>COUNTIF(матч!A:E,$D121)</f>
        <v>3</v>
      </c>
      <c r="C121" s="322" t="s">
        <v>115</v>
      </c>
      <c r="D121" s="322" t="s">
        <v>575</v>
      </c>
    </row>
    <row r="122" spans="2:4" ht="12.75">
      <c r="B122" s="322">
        <f>COUNTIF(матч!A:E,$D122)</f>
        <v>3</v>
      </c>
      <c r="C122" s="322" t="s">
        <v>47</v>
      </c>
      <c r="D122" s="322" t="s">
        <v>313</v>
      </c>
    </row>
    <row r="123" spans="2:4" ht="12.75">
      <c r="B123" s="322">
        <f>COUNTIF(матч!A:E,$D123)</f>
        <v>3</v>
      </c>
      <c r="C123" s="322" t="s">
        <v>47</v>
      </c>
      <c r="D123" s="322" t="s">
        <v>489</v>
      </c>
    </row>
    <row r="124" spans="2:4" ht="12.75">
      <c r="B124" s="322">
        <f>COUNTIF(матч!A:E,$D124)</f>
        <v>3</v>
      </c>
      <c r="C124" s="322" t="s">
        <v>59</v>
      </c>
      <c r="D124" s="322" t="s">
        <v>264</v>
      </c>
    </row>
    <row r="125" spans="2:4" ht="12.75">
      <c r="B125" s="322">
        <f>COUNTIF(матч!A:E,$D125)</f>
        <v>3</v>
      </c>
      <c r="C125" s="322" t="s">
        <v>70</v>
      </c>
      <c r="D125" s="322" t="s">
        <v>399</v>
      </c>
    </row>
    <row r="126" spans="2:4" ht="12.75">
      <c r="B126" s="322">
        <f>COUNTIF(матч!A:E,$D126)</f>
        <v>3</v>
      </c>
      <c r="C126" s="322" t="s">
        <v>70</v>
      </c>
      <c r="D126" s="322" t="s">
        <v>395</v>
      </c>
    </row>
    <row r="127" spans="2:4" ht="12.75">
      <c r="B127" s="322">
        <f>COUNTIF(матч!A:E,$D127)</f>
        <v>3</v>
      </c>
      <c r="C127" s="322" t="s">
        <v>116</v>
      </c>
      <c r="D127" s="322" t="s">
        <v>476</v>
      </c>
    </row>
    <row r="128" spans="2:4" ht="12.75">
      <c r="B128" s="322">
        <f>COUNTIF(матч!A:E,$D128)</f>
        <v>3</v>
      </c>
      <c r="C128" s="322" t="s">
        <v>116</v>
      </c>
      <c r="D128" s="322" t="s">
        <v>239</v>
      </c>
    </row>
    <row r="129" spans="2:4" ht="12.75">
      <c r="B129" s="321">
        <f>COUNTIF(матч!A:E,$D129)</f>
        <v>2</v>
      </c>
      <c r="C129" s="321" t="s">
        <v>58</v>
      </c>
      <c r="D129" s="321" t="s">
        <v>75</v>
      </c>
    </row>
    <row r="130" spans="2:4" ht="12.75">
      <c r="B130" s="321">
        <f>COUNTIF(матч!A:E,$D130)</f>
        <v>2</v>
      </c>
      <c r="C130" s="321" t="s">
        <v>116</v>
      </c>
      <c r="D130" s="321" t="s">
        <v>241</v>
      </c>
    </row>
    <row r="131" spans="2:4" ht="12.75">
      <c r="B131" s="321">
        <f>COUNTIF(матч!A:E,$D131)</f>
        <v>2</v>
      </c>
      <c r="C131" s="321" t="s">
        <v>60</v>
      </c>
      <c r="D131" s="321" t="s">
        <v>760</v>
      </c>
    </row>
    <row r="132" spans="2:4" ht="12.75">
      <c r="B132" s="321">
        <f>COUNTIF(матч!A:E,$D132)</f>
        <v>2</v>
      </c>
      <c r="C132" s="321" t="s">
        <v>60</v>
      </c>
      <c r="D132" s="321" t="s">
        <v>682</v>
      </c>
    </row>
    <row r="133" spans="2:4" ht="12.75">
      <c r="B133" s="321">
        <f>COUNTIF(матч!A:E,$D133)</f>
        <v>2</v>
      </c>
      <c r="C133" s="321" t="s">
        <v>45</v>
      </c>
      <c r="D133" s="321" t="s">
        <v>544</v>
      </c>
    </row>
    <row r="134" spans="2:4" ht="12.75">
      <c r="B134" s="321">
        <f>COUNTIF(матч!A:E,$D134)</f>
        <v>2</v>
      </c>
      <c r="C134" s="321" t="s">
        <v>42</v>
      </c>
      <c r="D134" s="321" t="s">
        <v>606</v>
      </c>
    </row>
    <row r="135" spans="2:4" ht="12.75">
      <c r="B135" s="321">
        <f>COUNTIF(матч!A:E,$D135)</f>
        <v>2</v>
      </c>
      <c r="C135" s="321" t="s">
        <v>42</v>
      </c>
      <c r="D135" s="321" t="s">
        <v>652</v>
      </c>
    </row>
    <row r="136" spans="2:4" ht="12.75">
      <c r="B136" s="321">
        <f>COUNTIF(матч!A:E,$D136)</f>
        <v>2</v>
      </c>
      <c r="C136" s="321" t="s">
        <v>46</v>
      </c>
      <c r="D136" s="321" t="s">
        <v>744</v>
      </c>
    </row>
    <row r="137" spans="2:4" ht="12.75">
      <c r="B137" s="321">
        <f>COUNTIF(матч!A:E,$D137)</f>
        <v>2</v>
      </c>
      <c r="C137" s="321" t="s">
        <v>70</v>
      </c>
      <c r="D137" s="321" t="s">
        <v>463</v>
      </c>
    </row>
    <row r="138" spans="2:4" ht="12.75">
      <c r="B138" s="321">
        <f>COUNTIF(матч!A:E,$D138)</f>
        <v>2</v>
      </c>
      <c r="C138" s="321" t="s">
        <v>70</v>
      </c>
      <c r="D138" s="321" t="s">
        <v>498</v>
      </c>
    </row>
    <row r="139" spans="2:4" ht="12.75">
      <c r="B139" s="321">
        <f>COUNTIF(матч!A:E,$D139)</f>
        <v>2</v>
      </c>
      <c r="C139" s="321" t="s">
        <v>121</v>
      </c>
      <c r="D139" s="321" t="s">
        <v>618</v>
      </c>
    </row>
    <row r="140" spans="2:4" ht="12.75">
      <c r="B140" s="321">
        <f>COUNTIF(матч!A:E,$D140)</f>
        <v>2</v>
      </c>
      <c r="C140" s="321" t="s">
        <v>121</v>
      </c>
      <c r="D140" s="321" t="s">
        <v>568</v>
      </c>
    </row>
    <row r="141" spans="2:4" ht="12.75">
      <c r="B141" s="321">
        <f>COUNTIF(матч!A:E,$D141)</f>
        <v>2</v>
      </c>
      <c r="C141" s="321" t="s">
        <v>121</v>
      </c>
      <c r="D141" s="321" t="s">
        <v>486</v>
      </c>
    </row>
    <row r="142" spans="2:4" ht="12.75">
      <c r="B142" s="321">
        <f>COUNTIF(матч!A:E,$D142)</f>
        <v>2</v>
      </c>
      <c r="C142" s="321" t="s">
        <v>115</v>
      </c>
      <c r="D142" s="321" t="s">
        <v>300</v>
      </c>
    </row>
    <row r="143" spans="2:4" ht="12.75">
      <c r="B143" s="321">
        <f>COUNTIF(матч!A:E,$D143)</f>
        <v>2</v>
      </c>
      <c r="C143" s="321" t="s">
        <v>59</v>
      </c>
      <c r="D143" s="321" t="s">
        <v>295</v>
      </c>
    </row>
    <row r="144" spans="2:4" ht="12.75">
      <c r="B144" s="321">
        <f>COUNTIF(матч!A:E,$D144)</f>
        <v>2</v>
      </c>
      <c r="C144" s="321" t="s">
        <v>42</v>
      </c>
      <c r="D144" s="321" t="s">
        <v>605</v>
      </c>
    </row>
    <row r="145" spans="2:4" ht="12.75">
      <c r="B145" s="321">
        <f>COUNTIF(матч!A:E,$D145)</f>
        <v>2</v>
      </c>
      <c r="C145" s="321" t="s">
        <v>47</v>
      </c>
      <c r="D145" s="321" t="s">
        <v>541</v>
      </c>
    </row>
    <row r="146" spans="2:4" ht="12.75">
      <c r="B146" s="322">
        <f>COUNTIF(матч!A:E,$D146)</f>
        <v>1</v>
      </c>
      <c r="C146" s="322" t="s">
        <v>58</v>
      </c>
      <c r="D146" s="322" t="s">
        <v>377</v>
      </c>
    </row>
    <row r="147" spans="2:4" ht="12.75">
      <c r="B147" s="322">
        <f>COUNTIF(матч!A:E,$D147)</f>
        <v>1</v>
      </c>
      <c r="C147" s="322" t="s">
        <v>58</v>
      </c>
      <c r="D147" s="322" t="s">
        <v>629</v>
      </c>
    </row>
    <row r="148" spans="2:4" ht="12.75">
      <c r="B148" s="322">
        <f>COUNTIF(матч!A:E,$D148)</f>
        <v>1</v>
      </c>
      <c r="C148" s="322" t="s">
        <v>116</v>
      </c>
      <c r="D148" s="322" t="s">
        <v>580</v>
      </c>
    </row>
    <row r="149" spans="2:4" ht="12.75">
      <c r="B149" s="322">
        <f>COUNTIF(матч!A:E,$D149)</f>
        <v>1</v>
      </c>
      <c r="C149" s="322" t="s">
        <v>116</v>
      </c>
      <c r="D149" s="322" t="s">
        <v>838</v>
      </c>
    </row>
    <row r="150" spans="2:4" ht="12.75">
      <c r="B150" s="322">
        <f>COUNTIF(матч!A:E,$D150)</f>
        <v>1</v>
      </c>
      <c r="C150" s="322" t="s">
        <v>71</v>
      </c>
      <c r="D150" s="322" t="s">
        <v>564</v>
      </c>
    </row>
    <row r="151" spans="2:4" ht="12.75">
      <c r="B151" s="322">
        <f>COUNTIF(матч!A:E,$D151)</f>
        <v>1</v>
      </c>
      <c r="C151" s="322" t="s">
        <v>71</v>
      </c>
      <c r="D151" s="322" t="s">
        <v>277</v>
      </c>
    </row>
    <row r="152" spans="2:4" ht="12.75">
      <c r="B152" s="322">
        <f>COUNTIF(матч!A:E,$D152)</f>
        <v>1</v>
      </c>
      <c r="C152" s="322" t="s">
        <v>60</v>
      </c>
      <c r="D152" s="322" t="s">
        <v>528</v>
      </c>
    </row>
    <row r="153" spans="2:4" ht="12.75">
      <c r="B153" s="322">
        <f>COUNTIF(матч!A:E,$D153)</f>
        <v>1</v>
      </c>
      <c r="C153" s="322" t="s">
        <v>60</v>
      </c>
      <c r="D153" s="322" t="s">
        <v>637</v>
      </c>
    </row>
    <row r="154" spans="2:4" ht="12.75">
      <c r="B154" s="322">
        <f>COUNTIF(матч!A:E,$D154)</f>
        <v>1</v>
      </c>
      <c r="C154" s="322" t="s">
        <v>45</v>
      </c>
      <c r="D154" s="322" t="s">
        <v>481</v>
      </c>
    </row>
    <row r="155" spans="2:4" ht="12.75">
      <c r="B155" s="322">
        <f>COUNTIF(матч!A:E,$D155)</f>
        <v>1</v>
      </c>
      <c r="C155" s="322" t="s">
        <v>45</v>
      </c>
      <c r="D155" s="322" t="s">
        <v>586</v>
      </c>
    </row>
    <row r="156" spans="2:4" ht="12.75">
      <c r="B156" s="322">
        <f>COUNTIF(матч!A:E,$D156)</f>
        <v>1</v>
      </c>
      <c r="C156" s="322" t="s">
        <v>43</v>
      </c>
      <c r="D156" s="322" t="s">
        <v>446</v>
      </c>
    </row>
    <row r="157" spans="2:4" ht="12.75">
      <c r="B157" s="322">
        <f>COUNTIF(матч!A:E,$D157)</f>
        <v>1</v>
      </c>
      <c r="C157" s="322" t="s">
        <v>42</v>
      </c>
      <c r="D157" s="322" t="s">
        <v>526</v>
      </c>
    </row>
    <row r="158" spans="2:4" ht="12.75">
      <c r="B158" s="322">
        <f>COUNTIF(матч!A:E,$D158)</f>
        <v>1</v>
      </c>
      <c r="C158" s="322" t="s">
        <v>46</v>
      </c>
      <c r="D158" s="322" t="s">
        <v>379</v>
      </c>
    </row>
    <row r="159" spans="2:4" ht="12.75">
      <c r="B159" s="322">
        <f>COUNTIF(матч!A:E,$D159)</f>
        <v>1</v>
      </c>
      <c r="C159" s="322" t="s">
        <v>46</v>
      </c>
      <c r="D159" s="322" t="s">
        <v>411</v>
      </c>
    </row>
    <row r="160" spans="2:4" ht="12.75">
      <c r="B160" s="322">
        <f>COUNTIF(матч!A:E,$D160)</f>
        <v>1</v>
      </c>
      <c r="C160" s="322" t="s">
        <v>46</v>
      </c>
      <c r="D160" s="322" t="s">
        <v>631</v>
      </c>
    </row>
    <row r="161" spans="2:4" ht="12.75">
      <c r="B161" s="322">
        <f>COUNTIF(матч!A:E,$D161)</f>
        <v>1</v>
      </c>
      <c r="C161" s="322" t="s">
        <v>46</v>
      </c>
      <c r="D161" s="322" t="s">
        <v>745</v>
      </c>
    </row>
    <row r="162" spans="2:4" ht="12.75">
      <c r="B162" s="322">
        <f>COUNTIF(матч!A:E,$D162)</f>
        <v>1</v>
      </c>
      <c r="C162" s="322" t="s">
        <v>41</v>
      </c>
      <c r="D162" s="322" t="s">
        <v>532</v>
      </c>
    </row>
    <row r="163" spans="2:4" ht="12.75">
      <c r="B163" s="322">
        <f>COUNTIF(матч!A:E,$D163)</f>
        <v>1</v>
      </c>
      <c r="C163" s="322" t="s">
        <v>41</v>
      </c>
      <c r="D163" s="322" t="s">
        <v>511</v>
      </c>
    </row>
    <row r="164" spans="2:4" ht="12.75">
      <c r="B164" s="322">
        <f>COUNTIF(матч!A:E,$D164)</f>
        <v>1</v>
      </c>
      <c r="C164" s="322" t="s">
        <v>41</v>
      </c>
      <c r="D164" s="322" t="s">
        <v>817</v>
      </c>
    </row>
    <row r="165" spans="2:4" ht="12.75">
      <c r="B165" s="322">
        <f>COUNTIF(матч!A:E,$D165)</f>
        <v>1</v>
      </c>
      <c r="C165" s="322" t="s">
        <v>41</v>
      </c>
      <c r="D165" s="322" t="s">
        <v>271</v>
      </c>
    </row>
    <row r="166" spans="2:4" ht="12.75">
      <c r="B166" s="322">
        <f>COUNTIF(матч!A:E,$D166)</f>
        <v>1</v>
      </c>
      <c r="C166" s="322" t="s">
        <v>121</v>
      </c>
      <c r="D166" s="322" t="s">
        <v>671</v>
      </c>
    </row>
    <row r="167" spans="2:4" ht="12.75">
      <c r="B167" s="322">
        <f>COUNTIF(матч!A:E,$D167)</f>
        <v>1</v>
      </c>
      <c r="C167" s="322" t="s">
        <v>121</v>
      </c>
      <c r="D167" s="322" t="s">
        <v>269</v>
      </c>
    </row>
    <row r="168" spans="2:4" ht="12.75">
      <c r="B168" s="322">
        <f>COUNTIF(матч!A:E,$D168)</f>
        <v>1</v>
      </c>
      <c r="C168" s="322" t="s">
        <v>121</v>
      </c>
      <c r="D168" s="322" t="s">
        <v>270</v>
      </c>
    </row>
    <row r="169" spans="2:4" ht="12.75">
      <c r="B169" s="322">
        <f>COUNTIF(матч!A:E,$D169)</f>
        <v>1</v>
      </c>
      <c r="C169" s="322" t="s">
        <v>121</v>
      </c>
      <c r="D169" s="322" t="s">
        <v>430</v>
      </c>
    </row>
    <row r="170" spans="2:4" ht="12.75">
      <c r="B170" s="322">
        <f>COUNTIF(матч!A:E,$D170)</f>
        <v>1</v>
      </c>
      <c r="C170" s="322" t="s">
        <v>45</v>
      </c>
      <c r="D170" s="322" t="s">
        <v>853</v>
      </c>
    </row>
    <row r="171" spans="2:10" ht="12.75">
      <c r="B171" s="322"/>
      <c r="C171" s="321"/>
      <c r="D171" s="321"/>
      <c r="J171" s="116"/>
    </row>
    <row r="172" spans="2:10" ht="12.75">
      <c r="B172" s="332">
        <f>COUNTIF(матч!A:E,$D172)</f>
        <v>1</v>
      </c>
      <c r="C172" s="332" t="s">
        <v>43</v>
      </c>
      <c r="D172" s="332" t="s">
        <v>419</v>
      </c>
      <c r="J172" s="116"/>
    </row>
    <row r="173" spans="2:10" ht="12.75">
      <c r="B173" s="332">
        <f>COUNTIF(матч!A:E,$D173)</f>
        <v>1</v>
      </c>
      <c r="C173" s="332" t="s">
        <v>43</v>
      </c>
      <c r="D173" s="332" t="s">
        <v>420</v>
      </c>
      <c r="J173" s="116"/>
    </row>
    <row r="174" spans="2:10" ht="12.75">
      <c r="B174" s="332">
        <f>COUNTIF(матч!A:E,$D174)</f>
        <v>1</v>
      </c>
      <c r="C174" s="332" t="s">
        <v>43</v>
      </c>
      <c r="D174" s="332" t="s">
        <v>724</v>
      </c>
      <c r="J174" s="116"/>
    </row>
    <row r="175" spans="2:10" ht="12.75">
      <c r="B175" s="332">
        <f>COUNTIF(матч!A:E,$D175)</f>
        <v>1</v>
      </c>
      <c r="C175" s="332" t="s">
        <v>43</v>
      </c>
      <c r="D175" s="332" t="s">
        <v>641</v>
      </c>
      <c r="J175" s="116"/>
    </row>
    <row r="176" spans="2:10" ht="12.75">
      <c r="B176" s="332">
        <f>COUNTIF(матч!A:E,$D176)</f>
        <v>1</v>
      </c>
      <c r="C176" s="332" t="s">
        <v>45</v>
      </c>
      <c r="D176" s="332" t="s">
        <v>614</v>
      </c>
      <c r="J176" s="116"/>
    </row>
    <row r="177" spans="2:10" ht="12.75">
      <c r="B177" s="332">
        <f>COUNTIF(матч!A:E,$D177)</f>
        <v>1</v>
      </c>
      <c r="C177" s="332" t="s">
        <v>45</v>
      </c>
      <c r="D177" s="332" t="s">
        <v>768</v>
      </c>
      <c r="J177" s="116"/>
    </row>
    <row r="178" spans="2:10" ht="12.75">
      <c r="B178" s="332">
        <f>COUNTIF(матч!A:E,$D178)</f>
        <v>1</v>
      </c>
      <c r="C178" s="332" t="s">
        <v>42</v>
      </c>
      <c r="D178" s="332" t="s">
        <v>387</v>
      </c>
      <c r="J178" s="116"/>
    </row>
    <row r="179" spans="2:10" ht="12.75">
      <c r="B179" s="332">
        <f>COUNTIF(матч!A:E,$D179)</f>
        <v>1</v>
      </c>
      <c r="C179" s="332" t="s">
        <v>42</v>
      </c>
      <c r="D179" s="332" t="s">
        <v>800</v>
      </c>
      <c r="J179" s="116"/>
    </row>
    <row r="180" spans="2:10" ht="12.75">
      <c r="B180" s="332">
        <f>COUNTIF(матч!A:E,$D180)</f>
        <v>1</v>
      </c>
      <c r="C180" s="332" t="s">
        <v>42</v>
      </c>
      <c r="D180" s="332" t="s">
        <v>624</v>
      </c>
      <c r="J180" s="116"/>
    </row>
    <row r="181" spans="2:10" ht="12.75">
      <c r="B181" s="332">
        <f>COUNTIF(матч!A:E,$D181)</f>
        <v>1</v>
      </c>
      <c r="C181" s="332" t="s">
        <v>116</v>
      </c>
      <c r="D181" s="332" t="s">
        <v>237</v>
      </c>
      <c r="J181" s="116"/>
    </row>
    <row r="182" spans="2:10" ht="12.75">
      <c r="B182" s="332">
        <f>COUNTIF(матч!A:E,$D182)</f>
        <v>1</v>
      </c>
      <c r="C182" s="332" t="s">
        <v>71</v>
      </c>
      <c r="D182" s="332" t="s">
        <v>483</v>
      </c>
      <c r="J182" s="116"/>
    </row>
    <row r="183" spans="2:10" ht="12.75">
      <c r="B183" s="332">
        <f>COUNTIF(матч!A:E,$D183)</f>
        <v>1</v>
      </c>
      <c r="C183" s="332" t="s">
        <v>71</v>
      </c>
      <c r="D183" s="332" t="s">
        <v>701</v>
      </c>
      <c r="J183" s="116"/>
    </row>
    <row r="184" spans="2:10" ht="12.75">
      <c r="B184" s="332">
        <f>COUNTIF(матч!A:E,$D184)</f>
        <v>1</v>
      </c>
      <c r="C184" s="332" t="s">
        <v>115</v>
      </c>
      <c r="D184" s="332" t="s">
        <v>623</v>
      </c>
      <c r="E184" s="22"/>
      <c r="J184" s="116"/>
    </row>
    <row r="185" spans="2:13" ht="11.25">
      <c r="B185" s="332">
        <f>COUNTIF(матч!A:E,$D185)</f>
        <v>1</v>
      </c>
      <c r="C185" s="332" t="s">
        <v>115</v>
      </c>
      <c r="D185" s="332" t="s">
        <v>782</v>
      </c>
      <c r="E185" s="22"/>
      <c r="J185" s="116"/>
      <c r="M185" s="22"/>
    </row>
    <row r="186" spans="2:13" ht="11.25">
      <c r="B186" s="332">
        <f>COUNTIF(матч!A:E,$D186)</f>
        <v>1</v>
      </c>
      <c r="C186" s="332" t="s">
        <v>115</v>
      </c>
      <c r="D186" s="332" t="s">
        <v>694</v>
      </c>
      <c r="E186" s="22"/>
      <c r="J186" s="116"/>
      <c r="M186" s="22"/>
    </row>
    <row r="187" spans="2:13" ht="11.25">
      <c r="B187" s="332">
        <f>COUNTIF(матч!A:E,$D187)</f>
        <v>1</v>
      </c>
      <c r="C187" s="332" t="s">
        <v>115</v>
      </c>
      <c r="D187" s="332" t="s">
        <v>741</v>
      </c>
      <c r="E187" s="22"/>
      <c r="J187" s="116"/>
      <c r="M187" s="22"/>
    </row>
    <row r="188" spans="2:13" ht="11.25">
      <c r="B188" s="332">
        <f>COUNTIF(матч!A:E,$D188)</f>
        <v>1</v>
      </c>
      <c r="C188" s="332" t="s">
        <v>70</v>
      </c>
      <c r="D188" s="332" t="s">
        <v>584</v>
      </c>
      <c r="E188" s="22"/>
      <c r="J188" s="116"/>
      <c r="M188" s="22"/>
    </row>
    <row r="189" spans="2:13" ht="11.25">
      <c r="B189" s="332">
        <f>COUNTIF(матч!A:E,$D189)</f>
        <v>1</v>
      </c>
      <c r="C189" s="332" t="s">
        <v>58</v>
      </c>
      <c r="D189" s="332" t="s">
        <v>758</v>
      </c>
      <c r="E189" s="22"/>
      <c r="J189" s="116"/>
      <c r="M189" s="22"/>
    </row>
    <row r="190" spans="2:13" ht="11.25">
      <c r="B190" s="332">
        <f>COUNTIF(матч!A:E,$D190)</f>
        <v>1</v>
      </c>
      <c r="C190" s="332" t="s">
        <v>41</v>
      </c>
      <c r="D190" s="332" t="s">
        <v>478</v>
      </c>
      <c r="E190" s="22"/>
      <c r="J190" s="116"/>
      <c r="M190" s="22"/>
    </row>
    <row r="191" spans="2:13" ht="11.25">
      <c r="B191" s="332">
        <f>COUNTIF(матч!A:E,$D191)</f>
        <v>1</v>
      </c>
      <c r="C191" s="332" t="s">
        <v>41</v>
      </c>
      <c r="D191" s="332" t="s">
        <v>611</v>
      </c>
      <c r="E191" s="22"/>
      <c r="J191" s="116"/>
      <c r="M191" s="22"/>
    </row>
    <row r="192" spans="2:13" ht="11.25">
      <c r="B192" s="332">
        <f>COUNTIF(матч!A:E,$D192)</f>
        <v>1</v>
      </c>
      <c r="C192" s="332" t="s">
        <v>41</v>
      </c>
      <c r="D192" s="332" t="s">
        <v>733</v>
      </c>
      <c r="E192" s="22"/>
      <c r="J192" s="116"/>
      <c r="M192" s="22"/>
    </row>
    <row r="193" spans="2:13" ht="11.25">
      <c r="B193" s="332">
        <f>COUNTIF(матч!A:E,$D193)</f>
        <v>1</v>
      </c>
      <c r="C193" s="332" t="s">
        <v>46</v>
      </c>
      <c r="D193" s="332" t="s">
        <v>739</v>
      </c>
      <c r="E193" s="22"/>
      <c r="J193" s="116"/>
      <c r="M193" s="22"/>
    </row>
    <row r="194" spans="2:13" ht="11.25">
      <c r="B194" s="332">
        <f>COUNTIF(матч!A:E,$D194)</f>
        <v>2</v>
      </c>
      <c r="C194" s="332" t="s">
        <v>46</v>
      </c>
      <c r="D194" s="332" t="s">
        <v>767</v>
      </c>
      <c r="E194" s="22"/>
      <c r="J194" s="116"/>
      <c r="M194" s="22"/>
    </row>
    <row r="195" spans="2:13" ht="11.25">
      <c r="B195" s="332">
        <f>COUNTIF(матч!A:E,$D195)</f>
        <v>1</v>
      </c>
      <c r="C195" s="332" t="s">
        <v>60</v>
      </c>
      <c r="D195" s="332" t="s">
        <v>490</v>
      </c>
      <c r="E195" s="22"/>
      <c r="J195" s="116"/>
      <c r="M195" s="22"/>
    </row>
    <row r="196" spans="2:13" ht="11.25">
      <c r="B196" s="332">
        <f>COUNTIF(матч!A:E,$D196)</f>
        <v>1</v>
      </c>
      <c r="C196" s="332" t="s">
        <v>60</v>
      </c>
      <c r="D196" s="332" t="s">
        <v>529</v>
      </c>
      <c r="E196" s="22"/>
      <c r="J196" s="116"/>
      <c r="M196" s="22"/>
    </row>
    <row r="197" spans="2:13" ht="11.25">
      <c r="B197" s="332">
        <f>COUNTIF(матч!A:E,$D197)</f>
        <v>1</v>
      </c>
      <c r="C197" s="384" t="s">
        <v>59</v>
      </c>
      <c r="D197" s="384" t="s">
        <v>567</v>
      </c>
      <c r="E197" s="22"/>
      <c r="J197" s="116"/>
      <c r="M197" s="22"/>
    </row>
    <row r="198" spans="2:13" ht="11.25">
      <c r="B198" s="332">
        <f>COUNTIF(матч!A:E,$D198)</f>
        <v>1</v>
      </c>
      <c r="C198" s="384" t="s">
        <v>47</v>
      </c>
      <c r="D198" s="384" t="s">
        <v>607</v>
      </c>
      <c r="E198" s="22"/>
      <c r="J198" s="116"/>
      <c r="M198" s="22"/>
    </row>
    <row r="199" spans="2:13" ht="11.25">
      <c r="B199" s="332">
        <f>COUNTIF(матч!A:E,$D199)</f>
        <v>1</v>
      </c>
      <c r="C199" s="384" t="s">
        <v>47</v>
      </c>
      <c r="D199" s="384" t="s">
        <v>862</v>
      </c>
      <c r="E199" s="22"/>
      <c r="J199" s="116"/>
      <c r="M199" s="22"/>
    </row>
    <row r="200" spans="2:13" ht="11.25">
      <c r="B200" s="332">
        <f>COUNTIF(матч!A:E,$D200)</f>
        <v>1</v>
      </c>
      <c r="C200" s="384" t="s">
        <v>47</v>
      </c>
      <c r="D200" s="384" t="s">
        <v>650</v>
      </c>
      <c r="E200" s="22"/>
      <c r="M200" s="22"/>
    </row>
    <row r="201" ht="11.25">
      <c r="M201" s="22"/>
    </row>
    <row r="202" spans="2:4" ht="12.75">
      <c r="B202" s="23">
        <v>5</v>
      </c>
      <c r="C202" s="22" t="s">
        <v>664</v>
      </c>
      <c r="D202" s="22" t="s">
        <v>665</v>
      </c>
    </row>
    <row r="203" ht="11.25">
      <c r="M203" s="22"/>
    </row>
    <row r="204" spans="2:3" ht="12.75">
      <c r="B204" s="23">
        <v>3</v>
      </c>
      <c r="C204" s="22" t="s">
        <v>799</v>
      </c>
    </row>
  </sheetData>
  <sheetProtection/>
  <mergeCells count="1">
    <mergeCell ref="C1:D1"/>
  </mergeCells>
  <printOptions/>
  <pageMargins left="0" right="0" top="0" bottom="0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workbookViewId="0" topLeftCell="A118">
      <selection activeCell="B137" sqref="B1:L137"/>
    </sheetView>
  </sheetViews>
  <sheetFormatPr defaultColWidth="9.00390625" defaultRowHeight="12.75"/>
  <cols>
    <col min="1" max="1" width="2.25390625" style="0" customWidth="1"/>
    <col min="2" max="2" width="19.375" style="0" customWidth="1"/>
    <col min="3" max="3" width="24.75390625" style="1" customWidth="1"/>
    <col min="4" max="4" width="3.875" style="5" bestFit="1" customWidth="1"/>
    <col min="5" max="6" width="8.125" style="8" customWidth="1"/>
    <col min="7" max="7" width="8.125" style="86" customWidth="1"/>
    <col min="8" max="8" width="3.875" style="5" bestFit="1" customWidth="1"/>
    <col min="9" max="9" width="3.25390625" style="6" bestFit="1" customWidth="1"/>
    <col min="10" max="10" width="6.00390625" style="160" customWidth="1"/>
    <col min="11" max="11" width="23.125" style="9" customWidth="1"/>
    <col min="12" max="12" width="11.875" style="9" customWidth="1"/>
    <col min="13" max="14" width="3.625" style="0" customWidth="1"/>
    <col min="15" max="15" width="8.625" style="0" customWidth="1"/>
    <col min="16" max="16" width="3.625" style="0" customWidth="1"/>
    <col min="18" max="18" width="3.375" style="0" customWidth="1"/>
  </cols>
  <sheetData>
    <row r="1" spans="2:12" ht="21" thickBot="1">
      <c r="B1" s="658" t="s">
        <v>324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</row>
    <row r="2" spans="2:12" s="7" customFormat="1" ht="12.75">
      <c r="B2" s="94" t="s">
        <v>48</v>
      </c>
      <c r="C2" s="94" t="s">
        <v>49</v>
      </c>
      <c r="D2" s="94" t="s">
        <v>50</v>
      </c>
      <c r="E2" s="654" t="s">
        <v>51</v>
      </c>
      <c r="F2" s="655"/>
      <c r="G2" s="656"/>
      <c r="H2" s="94" t="s">
        <v>50</v>
      </c>
      <c r="I2" s="94"/>
      <c r="J2" s="150" t="s">
        <v>52</v>
      </c>
      <c r="K2" s="95" t="s">
        <v>53</v>
      </c>
      <c r="L2" s="95" t="s">
        <v>54</v>
      </c>
    </row>
    <row r="3" spans="2:14" s="11" customFormat="1" ht="12">
      <c r="B3" s="118" t="s">
        <v>41</v>
      </c>
      <c r="C3" s="119" t="s">
        <v>79</v>
      </c>
      <c r="D3" s="120">
        <v>0</v>
      </c>
      <c r="E3" s="121"/>
      <c r="F3" s="121"/>
      <c r="G3" s="121"/>
      <c r="H3" s="120">
        <v>3</v>
      </c>
      <c r="I3" s="122"/>
      <c r="J3" s="152" t="s">
        <v>298</v>
      </c>
      <c r="K3" s="123"/>
      <c r="L3" s="124"/>
      <c r="M3" s="10"/>
      <c r="N3" s="10"/>
    </row>
    <row r="4" spans="2:14" s="11" customFormat="1" ht="12">
      <c r="B4" s="118" t="s">
        <v>41</v>
      </c>
      <c r="C4" s="119" t="s">
        <v>176</v>
      </c>
      <c r="D4" s="120">
        <v>1</v>
      </c>
      <c r="E4" s="121">
        <v>41246</v>
      </c>
      <c r="F4" s="121"/>
      <c r="G4" s="121"/>
      <c r="H4" s="120">
        <v>1</v>
      </c>
      <c r="I4" s="122"/>
      <c r="J4" s="152"/>
      <c r="K4" s="123"/>
      <c r="L4" s="124"/>
      <c r="M4" s="10"/>
      <c r="N4" s="10"/>
    </row>
    <row r="5" spans="2:14" s="11" customFormat="1" ht="12">
      <c r="B5" s="118" t="s">
        <v>41</v>
      </c>
      <c r="C5" s="119" t="s">
        <v>271</v>
      </c>
      <c r="D5" s="120">
        <v>0</v>
      </c>
      <c r="E5" s="121"/>
      <c r="F5" s="121"/>
      <c r="G5" s="121"/>
      <c r="H5" s="120">
        <v>3</v>
      </c>
      <c r="I5" s="122">
        <v>2</v>
      </c>
      <c r="J5" s="152" t="s">
        <v>495</v>
      </c>
      <c r="K5" s="123"/>
      <c r="L5" s="124"/>
      <c r="M5" s="10"/>
      <c r="N5" s="10"/>
    </row>
    <row r="6" spans="2:14" s="11" customFormat="1" ht="12">
      <c r="B6" s="118" t="s">
        <v>41</v>
      </c>
      <c r="C6" s="119" t="s">
        <v>145</v>
      </c>
      <c r="D6" s="120">
        <v>0</v>
      </c>
      <c r="E6" s="121"/>
      <c r="F6" s="121"/>
      <c r="G6" s="121"/>
      <c r="H6" s="120">
        <v>3</v>
      </c>
      <c r="I6" s="122">
        <v>1</v>
      </c>
      <c r="J6" s="152" t="s">
        <v>563</v>
      </c>
      <c r="K6" s="123"/>
      <c r="L6" s="124"/>
      <c r="M6" s="10"/>
      <c r="N6" s="10"/>
    </row>
    <row r="7" spans="2:14" s="11" customFormat="1" ht="12">
      <c r="B7" s="118" t="s">
        <v>41</v>
      </c>
      <c r="C7" s="119" t="s">
        <v>179</v>
      </c>
      <c r="D7" s="120">
        <v>0</v>
      </c>
      <c r="E7" s="121"/>
      <c r="F7" s="121"/>
      <c r="G7" s="121"/>
      <c r="H7" s="120">
        <v>0</v>
      </c>
      <c r="I7" s="122">
        <v>1</v>
      </c>
      <c r="J7" s="152" t="s">
        <v>495</v>
      </c>
      <c r="K7" s="123"/>
      <c r="L7" s="124"/>
      <c r="M7" s="10"/>
      <c r="N7" s="10"/>
    </row>
    <row r="8" spans="2:14" s="11" customFormat="1" ht="12">
      <c r="B8" s="118" t="s">
        <v>41</v>
      </c>
      <c r="C8" s="119" t="s">
        <v>532</v>
      </c>
      <c r="D8" s="120">
        <v>1</v>
      </c>
      <c r="E8" s="121">
        <v>41256</v>
      </c>
      <c r="F8" s="121"/>
      <c r="G8" s="121"/>
      <c r="H8" s="120">
        <v>1</v>
      </c>
      <c r="I8" s="122"/>
      <c r="J8" s="152"/>
      <c r="K8" s="123"/>
      <c r="L8" s="124"/>
      <c r="M8" s="10"/>
      <c r="N8" s="10"/>
    </row>
    <row r="9" spans="2:14" s="11" customFormat="1" ht="12.75" thickBot="1">
      <c r="B9" s="118" t="s">
        <v>41</v>
      </c>
      <c r="C9" s="119" t="s">
        <v>178</v>
      </c>
      <c r="D9" s="120">
        <v>2</v>
      </c>
      <c r="E9" s="121">
        <v>41206</v>
      </c>
      <c r="F9" s="121">
        <v>41256</v>
      </c>
      <c r="G9" s="121"/>
      <c r="H9" s="120">
        <v>2</v>
      </c>
      <c r="I9" s="122"/>
      <c r="J9" s="152"/>
      <c r="K9" s="123"/>
      <c r="L9" s="124"/>
      <c r="M9" s="10"/>
      <c r="N9" s="10"/>
    </row>
    <row r="10" spans="2:12" s="10" customFormat="1" ht="12.75" thickTop="1">
      <c r="B10" s="106" t="s">
        <v>58</v>
      </c>
      <c r="C10" s="107" t="s">
        <v>86</v>
      </c>
      <c r="D10" s="30">
        <v>0</v>
      </c>
      <c r="E10" s="110"/>
      <c r="F10" s="110"/>
      <c r="G10" s="110"/>
      <c r="H10" s="30">
        <v>6</v>
      </c>
      <c r="I10" s="31"/>
      <c r="J10" s="154" t="s">
        <v>574</v>
      </c>
      <c r="K10" s="112"/>
      <c r="L10" s="113"/>
    </row>
    <row r="11" spans="2:12" s="10" customFormat="1" ht="12">
      <c r="B11" s="144" t="s">
        <v>58</v>
      </c>
      <c r="C11" s="145" t="s">
        <v>418</v>
      </c>
      <c r="D11" s="139">
        <v>1</v>
      </c>
      <c r="E11" s="146" t="s">
        <v>874</v>
      </c>
      <c r="F11" s="146"/>
      <c r="G11" s="146"/>
      <c r="H11" s="139">
        <v>4</v>
      </c>
      <c r="I11" s="141"/>
      <c r="J11" s="158" t="s">
        <v>298</v>
      </c>
      <c r="K11" s="147"/>
      <c r="L11" s="148"/>
    </row>
    <row r="12" spans="2:12" s="10" customFormat="1" ht="12">
      <c r="B12" s="144" t="s">
        <v>58</v>
      </c>
      <c r="C12" s="145" t="s">
        <v>89</v>
      </c>
      <c r="D12" s="139">
        <v>1</v>
      </c>
      <c r="E12" s="146">
        <v>41301</v>
      </c>
      <c r="F12" s="146"/>
      <c r="G12" s="146"/>
      <c r="H12" s="139">
        <v>1</v>
      </c>
      <c r="I12" s="141"/>
      <c r="J12" s="158"/>
      <c r="K12" s="147"/>
      <c r="L12" s="148"/>
    </row>
    <row r="13" spans="2:12" s="10" customFormat="1" ht="12">
      <c r="B13" s="144" t="s">
        <v>58</v>
      </c>
      <c r="C13" s="145" t="s">
        <v>258</v>
      </c>
      <c r="D13" s="139">
        <v>1</v>
      </c>
      <c r="E13" s="146">
        <v>41332</v>
      </c>
      <c r="F13" s="146"/>
      <c r="G13" s="146"/>
      <c r="H13" s="139">
        <v>1</v>
      </c>
      <c r="I13" s="141"/>
      <c r="J13" s="158"/>
      <c r="K13" s="147"/>
      <c r="L13" s="148"/>
    </row>
    <row r="14" spans="2:12" s="10" customFormat="1" ht="12">
      <c r="B14" s="144" t="s">
        <v>58</v>
      </c>
      <c r="C14" s="145" t="s">
        <v>90</v>
      </c>
      <c r="D14" s="139">
        <v>1</v>
      </c>
      <c r="E14" s="146">
        <v>41244</v>
      </c>
      <c r="F14" s="146"/>
      <c r="G14" s="146"/>
      <c r="H14" s="139">
        <v>1</v>
      </c>
      <c r="I14" s="141"/>
      <c r="J14" s="158"/>
      <c r="K14" s="147"/>
      <c r="L14" s="148"/>
    </row>
    <row r="15" spans="2:12" s="10" customFormat="1" ht="12">
      <c r="B15" s="144" t="s">
        <v>58</v>
      </c>
      <c r="C15" s="145" t="s">
        <v>376</v>
      </c>
      <c r="D15" s="139">
        <v>1</v>
      </c>
      <c r="E15" s="146">
        <v>41336</v>
      </c>
      <c r="F15" s="146"/>
      <c r="G15" s="146"/>
      <c r="H15" s="139">
        <v>4</v>
      </c>
      <c r="I15" s="141"/>
      <c r="J15" s="158" t="s">
        <v>298</v>
      </c>
      <c r="K15" s="147"/>
      <c r="L15" s="148"/>
    </row>
    <row r="16" spans="2:12" s="10" customFormat="1" ht="12.75" thickBot="1">
      <c r="B16" s="144" t="s">
        <v>58</v>
      </c>
      <c r="C16" s="145" t="s">
        <v>90</v>
      </c>
      <c r="D16" s="139">
        <v>1</v>
      </c>
      <c r="E16" s="146">
        <v>41199</v>
      </c>
      <c r="F16" s="146"/>
      <c r="G16" s="146"/>
      <c r="H16" s="139">
        <v>1</v>
      </c>
      <c r="I16" s="141"/>
      <c r="J16" s="158"/>
      <c r="K16" s="147"/>
      <c r="L16" s="148"/>
    </row>
    <row r="17" spans="2:12" s="10" customFormat="1" ht="12.75" thickTop="1">
      <c r="B17" s="96" t="s">
        <v>71</v>
      </c>
      <c r="C17" s="97" t="s">
        <v>230</v>
      </c>
      <c r="D17" s="30">
        <v>1</v>
      </c>
      <c r="E17" s="100">
        <v>41343</v>
      </c>
      <c r="F17" s="100"/>
      <c r="G17" s="100"/>
      <c r="H17" s="30">
        <v>4</v>
      </c>
      <c r="I17" s="31"/>
      <c r="J17" s="151" t="s">
        <v>298</v>
      </c>
      <c r="K17" s="102"/>
      <c r="L17" s="103"/>
    </row>
    <row r="18" spans="2:12" s="10" customFormat="1" ht="12">
      <c r="B18" s="118" t="s">
        <v>71</v>
      </c>
      <c r="C18" s="119" t="s">
        <v>280</v>
      </c>
      <c r="D18" s="120">
        <v>2</v>
      </c>
      <c r="E18" s="121">
        <v>41214</v>
      </c>
      <c r="F18" s="121">
        <v>41252</v>
      </c>
      <c r="G18" s="121"/>
      <c r="H18" s="120">
        <v>2</v>
      </c>
      <c r="I18" s="122">
        <v>1</v>
      </c>
      <c r="J18" s="152"/>
      <c r="K18" s="123" t="s">
        <v>831</v>
      </c>
      <c r="L18" s="124"/>
    </row>
    <row r="19" spans="2:12" s="10" customFormat="1" ht="12">
      <c r="B19" s="333" t="s">
        <v>71</v>
      </c>
      <c r="C19" s="334" t="s">
        <v>277</v>
      </c>
      <c r="D19" s="335">
        <v>1</v>
      </c>
      <c r="E19" s="336">
        <v>41262</v>
      </c>
      <c r="F19" s="336"/>
      <c r="G19" s="336"/>
      <c r="H19" s="335">
        <v>1</v>
      </c>
      <c r="I19" s="337"/>
      <c r="J19" s="338"/>
      <c r="K19" s="339"/>
      <c r="L19" s="340"/>
    </row>
    <row r="20" spans="2:12" s="10" customFormat="1" ht="12">
      <c r="B20" s="118" t="s">
        <v>71</v>
      </c>
      <c r="C20" s="119" t="s">
        <v>281</v>
      </c>
      <c r="D20" s="120">
        <v>0</v>
      </c>
      <c r="E20" s="121"/>
      <c r="F20" s="121"/>
      <c r="G20" s="121"/>
      <c r="H20" s="120">
        <v>0</v>
      </c>
      <c r="I20" s="122">
        <v>2</v>
      </c>
      <c r="J20" s="152" t="s">
        <v>563</v>
      </c>
      <c r="K20" s="123"/>
      <c r="L20" s="124"/>
    </row>
    <row r="21" spans="2:12" s="10" customFormat="1" ht="12">
      <c r="B21" s="118" t="s">
        <v>71</v>
      </c>
      <c r="C21" s="119" t="s">
        <v>364</v>
      </c>
      <c r="D21" s="120">
        <v>2</v>
      </c>
      <c r="E21" s="121">
        <v>41238</v>
      </c>
      <c r="F21" s="121">
        <v>41369</v>
      </c>
      <c r="G21" s="121"/>
      <c r="H21" s="120">
        <v>2</v>
      </c>
      <c r="I21" s="122"/>
      <c r="J21" s="152"/>
      <c r="K21" s="123"/>
      <c r="L21" s="124"/>
    </row>
    <row r="22" spans="2:12" s="10" customFormat="1" ht="12">
      <c r="B22" s="118" t="s">
        <v>71</v>
      </c>
      <c r="C22" s="119" t="s">
        <v>714</v>
      </c>
      <c r="D22" s="120">
        <v>1</v>
      </c>
      <c r="E22" s="121">
        <v>41322</v>
      </c>
      <c r="F22" s="121"/>
      <c r="G22" s="121"/>
      <c r="H22" s="120">
        <v>1</v>
      </c>
      <c r="I22" s="122"/>
      <c r="J22" s="152"/>
      <c r="K22" s="123"/>
      <c r="L22" s="124"/>
    </row>
    <row r="23" spans="2:12" s="10" customFormat="1" ht="12">
      <c r="B23" s="118" t="s">
        <v>71</v>
      </c>
      <c r="C23" s="119" t="s">
        <v>700</v>
      </c>
      <c r="D23" s="120">
        <v>1</v>
      </c>
      <c r="E23" s="121">
        <v>41343</v>
      </c>
      <c r="F23" s="121"/>
      <c r="G23" s="121"/>
      <c r="H23" s="120">
        <v>1</v>
      </c>
      <c r="I23" s="122"/>
      <c r="J23" s="152"/>
      <c r="K23" s="123"/>
      <c r="L23" s="124"/>
    </row>
    <row r="24" spans="2:12" s="10" customFormat="1" ht="12">
      <c r="B24" s="118" t="s">
        <v>71</v>
      </c>
      <c r="C24" s="119" t="s">
        <v>365</v>
      </c>
      <c r="D24" s="120">
        <v>1</v>
      </c>
      <c r="E24" s="121">
        <v>41343</v>
      </c>
      <c r="F24" s="121"/>
      <c r="G24" s="121"/>
      <c r="H24" s="120">
        <v>4</v>
      </c>
      <c r="I24" s="122"/>
      <c r="J24" s="152" t="s">
        <v>298</v>
      </c>
      <c r="K24" s="123"/>
      <c r="L24" s="124"/>
    </row>
    <row r="25" spans="2:12" s="10" customFormat="1" ht="12">
      <c r="B25" s="118" t="s">
        <v>71</v>
      </c>
      <c r="C25" s="119" t="s">
        <v>278</v>
      </c>
      <c r="D25" s="120">
        <v>1</v>
      </c>
      <c r="E25" s="121">
        <v>41227</v>
      </c>
      <c r="F25" s="121"/>
      <c r="G25" s="121"/>
      <c r="H25" s="120">
        <v>1</v>
      </c>
      <c r="I25" s="122"/>
      <c r="J25" s="152"/>
      <c r="K25" s="123"/>
      <c r="L25" s="124"/>
    </row>
    <row r="26" spans="2:12" s="10" customFormat="1" ht="12">
      <c r="B26" s="137" t="s">
        <v>71</v>
      </c>
      <c r="C26" s="138" t="s">
        <v>228</v>
      </c>
      <c r="D26" s="139">
        <v>1</v>
      </c>
      <c r="E26" s="140">
        <v>41638</v>
      </c>
      <c r="F26" s="140"/>
      <c r="G26" s="140"/>
      <c r="H26" s="139">
        <v>1</v>
      </c>
      <c r="I26" s="141"/>
      <c r="J26" s="159"/>
      <c r="K26" s="142"/>
      <c r="L26" s="143"/>
    </row>
    <row r="27" spans="2:12" s="10" customFormat="1" ht="12">
      <c r="B27" s="137" t="s">
        <v>71</v>
      </c>
      <c r="C27" s="138" t="s">
        <v>564</v>
      </c>
      <c r="D27" s="139">
        <v>2</v>
      </c>
      <c r="E27" s="140">
        <v>41269</v>
      </c>
      <c r="F27" s="140">
        <v>41638</v>
      </c>
      <c r="G27" s="140"/>
      <c r="H27" s="139">
        <v>2</v>
      </c>
      <c r="I27" s="141"/>
      <c r="J27" s="159"/>
      <c r="K27" s="142"/>
      <c r="L27" s="143"/>
    </row>
    <row r="28" spans="2:12" s="10" customFormat="1" ht="12">
      <c r="B28" s="137" t="s">
        <v>71</v>
      </c>
      <c r="C28" s="138" t="s">
        <v>386</v>
      </c>
      <c r="D28" s="139">
        <v>1</v>
      </c>
      <c r="E28" s="140">
        <v>41227</v>
      </c>
      <c r="F28" s="140"/>
      <c r="G28" s="140"/>
      <c r="H28" s="139">
        <v>1</v>
      </c>
      <c r="I28" s="141"/>
      <c r="J28" s="159"/>
      <c r="K28" s="142"/>
      <c r="L28" s="143"/>
    </row>
    <row r="29" spans="2:12" s="10" customFormat="1" ht="12.75" thickBot="1">
      <c r="B29" s="98" t="s">
        <v>71</v>
      </c>
      <c r="C29" s="99" t="s">
        <v>276</v>
      </c>
      <c r="D29" s="13">
        <v>0</v>
      </c>
      <c r="E29" s="101"/>
      <c r="F29" s="101"/>
      <c r="G29" s="101"/>
      <c r="H29" s="13">
        <v>6</v>
      </c>
      <c r="I29" s="14"/>
      <c r="J29" s="153" t="s">
        <v>574</v>
      </c>
      <c r="K29" s="104"/>
      <c r="L29" s="105"/>
    </row>
    <row r="30" spans="2:12" s="10" customFormat="1" ht="12.75" thickTop="1">
      <c r="B30" s="144" t="s">
        <v>46</v>
      </c>
      <c r="C30" s="145" t="s">
        <v>296</v>
      </c>
      <c r="D30" s="139">
        <v>2</v>
      </c>
      <c r="E30" s="146">
        <v>41322</v>
      </c>
      <c r="F30" s="146">
        <v>41357</v>
      </c>
      <c r="G30" s="146"/>
      <c r="H30" s="139">
        <v>5</v>
      </c>
      <c r="I30" s="141">
        <v>1</v>
      </c>
      <c r="J30" s="158" t="s">
        <v>574</v>
      </c>
      <c r="K30" s="147"/>
      <c r="L30" s="148"/>
    </row>
    <row r="31" spans="2:12" s="10" customFormat="1" ht="12">
      <c r="B31" s="144" t="s">
        <v>46</v>
      </c>
      <c r="C31" s="145" t="s">
        <v>194</v>
      </c>
      <c r="D31" s="139">
        <v>0</v>
      </c>
      <c r="E31" s="146"/>
      <c r="F31" s="146"/>
      <c r="G31" s="146"/>
      <c r="H31" s="139">
        <v>3</v>
      </c>
      <c r="I31" s="141"/>
      <c r="J31" s="158" t="s">
        <v>298</v>
      </c>
      <c r="K31" s="147"/>
      <c r="L31" s="148"/>
    </row>
    <row r="32" spans="2:12" s="10" customFormat="1" ht="12">
      <c r="B32" s="144" t="s">
        <v>46</v>
      </c>
      <c r="C32" s="145" t="s">
        <v>745</v>
      </c>
      <c r="D32" s="139">
        <v>2</v>
      </c>
      <c r="E32" s="146">
        <v>41329</v>
      </c>
      <c r="F32" s="146">
        <v>41357</v>
      </c>
      <c r="G32" s="146"/>
      <c r="H32" s="139">
        <v>2</v>
      </c>
      <c r="I32" s="141">
        <v>1</v>
      </c>
      <c r="J32" s="158" t="s">
        <v>298</v>
      </c>
      <c r="K32" s="147"/>
      <c r="L32" s="148"/>
    </row>
    <row r="33" spans="2:12" s="10" customFormat="1" ht="12">
      <c r="B33" s="144" t="s">
        <v>46</v>
      </c>
      <c r="C33" s="145" t="s">
        <v>795</v>
      </c>
      <c r="D33" s="139">
        <v>1</v>
      </c>
      <c r="E33" s="146">
        <v>41357</v>
      </c>
      <c r="F33" s="146"/>
      <c r="G33" s="146"/>
      <c r="H33" s="139">
        <v>1</v>
      </c>
      <c r="I33" s="141"/>
      <c r="J33" s="158"/>
      <c r="K33" s="147"/>
      <c r="L33" s="148"/>
    </row>
    <row r="34" spans="2:12" s="10" customFormat="1" ht="12">
      <c r="B34" s="144" t="s">
        <v>46</v>
      </c>
      <c r="C34" s="145" t="s">
        <v>193</v>
      </c>
      <c r="D34" s="139">
        <v>2</v>
      </c>
      <c r="E34" s="146">
        <v>41252</v>
      </c>
      <c r="F34" s="146">
        <v>41311</v>
      </c>
      <c r="G34" s="146"/>
      <c r="H34" s="139">
        <v>2</v>
      </c>
      <c r="I34" s="141"/>
      <c r="J34" s="158"/>
      <c r="K34" s="147"/>
      <c r="L34" s="148"/>
    </row>
    <row r="35" spans="2:12" s="10" customFormat="1" ht="12.75" thickBot="1">
      <c r="B35" s="144" t="s">
        <v>46</v>
      </c>
      <c r="C35" s="145" t="s">
        <v>293</v>
      </c>
      <c r="D35" s="139">
        <v>2</v>
      </c>
      <c r="E35" s="146">
        <v>41238</v>
      </c>
      <c r="F35" s="146">
        <v>41357</v>
      </c>
      <c r="G35" s="146"/>
      <c r="H35" s="139">
        <v>2</v>
      </c>
      <c r="I35" s="141"/>
      <c r="J35" s="158"/>
      <c r="K35" s="147"/>
      <c r="L35" s="148"/>
    </row>
    <row r="36" spans="1:12" s="10" customFormat="1" ht="12.75" thickTop="1">
      <c r="A36" s="12"/>
      <c r="B36" s="96" t="s">
        <v>47</v>
      </c>
      <c r="C36" s="97" t="s">
        <v>307</v>
      </c>
      <c r="D36" s="30">
        <v>2</v>
      </c>
      <c r="E36" s="100">
        <v>41303</v>
      </c>
      <c r="F36" s="100">
        <v>41336</v>
      </c>
      <c r="G36" s="100"/>
      <c r="H36" s="30">
        <v>5</v>
      </c>
      <c r="I36" s="31"/>
      <c r="J36" s="151" t="s">
        <v>298</v>
      </c>
      <c r="K36" s="102"/>
      <c r="L36" s="103"/>
    </row>
    <row r="37" spans="1:12" s="10" customFormat="1" ht="12">
      <c r="A37" s="171"/>
      <c r="B37" s="137" t="s">
        <v>47</v>
      </c>
      <c r="C37" s="138" t="s">
        <v>314</v>
      </c>
      <c r="D37" s="139">
        <v>1</v>
      </c>
      <c r="E37" s="140">
        <v>41224</v>
      </c>
      <c r="F37" s="140"/>
      <c r="G37" s="140"/>
      <c r="H37" s="139">
        <v>1</v>
      </c>
      <c r="I37" s="141"/>
      <c r="J37" s="159"/>
      <c r="K37" s="142"/>
      <c r="L37" s="143"/>
    </row>
    <row r="38" spans="1:12" s="10" customFormat="1" ht="12">
      <c r="A38" s="171"/>
      <c r="B38" s="137" t="s">
        <v>47</v>
      </c>
      <c r="C38" s="138" t="s">
        <v>489</v>
      </c>
      <c r="D38" s="139">
        <v>1</v>
      </c>
      <c r="E38" s="140">
        <v>41303</v>
      </c>
      <c r="F38" s="140"/>
      <c r="G38" s="140"/>
      <c r="H38" s="139">
        <v>1</v>
      </c>
      <c r="I38" s="141">
        <v>1</v>
      </c>
      <c r="J38" s="159" t="s">
        <v>495</v>
      </c>
      <c r="K38" s="142"/>
      <c r="L38" s="143"/>
    </row>
    <row r="39" spans="1:12" s="10" customFormat="1" ht="12">
      <c r="A39" s="171"/>
      <c r="B39" s="137" t="s">
        <v>47</v>
      </c>
      <c r="C39" s="138" t="s">
        <v>312</v>
      </c>
      <c r="D39" s="139">
        <v>1</v>
      </c>
      <c r="E39" s="140" t="s">
        <v>852</v>
      </c>
      <c r="F39" s="140"/>
      <c r="G39" s="140"/>
      <c r="H39" s="139">
        <v>1</v>
      </c>
      <c r="I39" s="141"/>
      <c r="J39" s="159"/>
      <c r="K39" s="142"/>
      <c r="L39" s="143"/>
    </row>
    <row r="40" spans="1:12" s="10" customFormat="1" ht="12">
      <c r="A40" s="171"/>
      <c r="B40" s="137" t="s">
        <v>47</v>
      </c>
      <c r="C40" s="138" t="s">
        <v>541</v>
      </c>
      <c r="D40" s="139">
        <v>2</v>
      </c>
      <c r="E40" s="140">
        <v>41303</v>
      </c>
      <c r="F40" s="140">
        <v>41343</v>
      </c>
      <c r="G40" s="140"/>
      <c r="H40" s="139">
        <v>2</v>
      </c>
      <c r="I40" s="141">
        <v>1</v>
      </c>
      <c r="J40" s="159" t="s">
        <v>298</v>
      </c>
      <c r="K40" s="142"/>
      <c r="L40" s="143"/>
    </row>
    <row r="41" spans="1:12" s="10" customFormat="1" ht="12">
      <c r="A41" s="171"/>
      <c r="B41" s="137" t="s">
        <v>47</v>
      </c>
      <c r="C41" s="138" t="s">
        <v>313</v>
      </c>
      <c r="D41" s="139">
        <v>1</v>
      </c>
      <c r="E41" s="140">
        <v>41231</v>
      </c>
      <c r="F41" s="140"/>
      <c r="G41" s="140"/>
      <c r="H41" s="139">
        <v>1</v>
      </c>
      <c r="I41" s="141"/>
      <c r="J41" s="159"/>
      <c r="K41" s="142"/>
      <c r="L41" s="143"/>
    </row>
    <row r="42" spans="1:12" s="10" customFormat="1" ht="12">
      <c r="A42" s="171"/>
      <c r="B42" s="137" t="s">
        <v>47</v>
      </c>
      <c r="C42" s="138" t="s">
        <v>358</v>
      </c>
      <c r="D42" s="139">
        <v>2</v>
      </c>
      <c r="E42" s="140">
        <v>41357</v>
      </c>
      <c r="F42" s="140">
        <v>41371</v>
      </c>
      <c r="G42" s="140"/>
      <c r="H42" s="139">
        <v>5</v>
      </c>
      <c r="I42" s="141"/>
      <c r="J42" s="159" t="s">
        <v>298</v>
      </c>
      <c r="K42" s="142"/>
      <c r="L42" s="143"/>
    </row>
    <row r="43" spans="1:12" s="10" customFormat="1" ht="12">
      <c r="A43" s="171"/>
      <c r="B43" s="137" t="s">
        <v>47</v>
      </c>
      <c r="C43" s="138" t="s">
        <v>311</v>
      </c>
      <c r="D43" s="139">
        <v>1</v>
      </c>
      <c r="E43" s="140">
        <v>41361</v>
      </c>
      <c r="F43" s="140"/>
      <c r="G43" s="140"/>
      <c r="H43" s="139">
        <v>1</v>
      </c>
      <c r="I43" s="141"/>
      <c r="J43" s="159"/>
      <c r="K43" s="142"/>
      <c r="L43" s="143"/>
    </row>
    <row r="44" spans="1:12" s="10" customFormat="1" ht="12">
      <c r="A44" s="171"/>
      <c r="B44" s="137" t="s">
        <v>47</v>
      </c>
      <c r="C44" s="138" t="s">
        <v>427</v>
      </c>
      <c r="D44" s="139">
        <v>1</v>
      </c>
      <c r="E44" s="140">
        <v>41322</v>
      </c>
      <c r="F44" s="140"/>
      <c r="G44" s="140"/>
      <c r="H44" s="139">
        <v>1</v>
      </c>
      <c r="I44" s="141">
        <v>1</v>
      </c>
      <c r="J44" s="159" t="s">
        <v>298</v>
      </c>
      <c r="K44" s="142"/>
      <c r="L44" s="143"/>
    </row>
    <row r="45" spans="1:12" s="10" customFormat="1" ht="12">
      <c r="A45" s="171"/>
      <c r="B45" s="137" t="s">
        <v>47</v>
      </c>
      <c r="C45" s="138" t="s">
        <v>359</v>
      </c>
      <c r="D45" s="139">
        <v>1</v>
      </c>
      <c r="E45" s="140">
        <v>41357</v>
      </c>
      <c r="F45" s="140"/>
      <c r="G45" s="140"/>
      <c r="H45" s="139">
        <v>1</v>
      </c>
      <c r="I45" s="141"/>
      <c r="J45" s="159"/>
      <c r="K45" s="142"/>
      <c r="L45" s="143"/>
    </row>
    <row r="46" spans="1:12" s="10" customFormat="1" ht="12">
      <c r="A46" s="171"/>
      <c r="B46" s="137" t="s">
        <v>47</v>
      </c>
      <c r="C46" s="138" t="s">
        <v>475</v>
      </c>
      <c r="D46" s="139">
        <v>1</v>
      </c>
      <c r="E46" s="140">
        <v>41224</v>
      </c>
      <c r="F46" s="140"/>
      <c r="G46" s="140"/>
      <c r="H46" s="139">
        <v>1</v>
      </c>
      <c r="I46" s="141"/>
      <c r="J46" s="159"/>
      <c r="K46" s="142"/>
      <c r="L46" s="143"/>
    </row>
    <row r="47" spans="1:12" s="10" customFormat="1" ht="12.75" thickBot="1">
      <c r="A47" s="171"/>
      <c r="B47" s="118" t="s">
        <v>47</v>
      </c>
      <c r="C47" s="119" t="s">
        <v>363</v>
      </c>
      <c r="D47" s="120">
        <v>2</v>
      </c>
      <c r="E47" s="121">
        <v>41224</v>
      </c>
      <c r="F47" s="121">
        <v>41357</v>
      </c>
      <c r="G47" s="121"/>
      <c r="H47" s="120">
        <v>2</v>
      </c>
      <c r="I47" s="122"/>
      <c r="J47" s="152"/>
      <c r="K47" s="123"/>
      <c r="L47" s="124"/>
    </row>
    <row r="48" spans="2:12" s="10" customFormat="1" ht="12.75" thickTop="1">
      <c r="B48" s="106" t="s">
        <v>59</v>
      </c>
      <c r="C48" s="107" t="s">
        <v>264</v>
      </c>
      <c r="D48" s="30">
        <v>1</v>
      </c>
      <c r="E48" s="110">
        <v>41213</v>
      </c>
      <c r="F48" s="110"/>
      <c r="G48" s="110"/>
      <c r="H48" s="30">
        <v>1</v>
      </c>
      <c r="I48" s="31"/>
      <c r="J48" s="154"/>
      <c r="K48" s="112"/>
      <c r="L48" s="113"/>
    </row>
    <row r="49" spans="2:12" s="10" customFormat="1" ht="12">
      <c r="B49" s="144" t="s">
        <v>59</v>
      </c>
      <c r="C49" s="145" t="s">
        <v>259</v>
      </c>
      <c r="D49" s="139">
        <v>0</v>
      </c>
      <c r="E49" s="146"/>
      <c r="F49" s="146"/>
      <c r="G49" s="146"/>
      <c r="H49" s="139">
        <v>0</v>
      </c>
      <c r="I49" s="141">
        <v>1</v>
      </c>
      <c r="J49" s="158" t="s">
        <v>298</v>
      </c>
      <c r="K49" s="147"/>
      <c r="L49" s="148"/>
    </row>
    <row r="50" spans="2:12" s="10" customFormat="1" ht="12">
      <c r="B50" s="144" t="s">
        <v>59</v>
      </c>
      <c r="C50" s="145" t="s">
        <v>687</v>
      </c>
      <c r="D50" s="139">
        <v>1</v>
      </c>
      <c r="E50" s="146">
        <v>41315</v>
      </c>
      <c r="F50" s="146"/>
      <c r="G50" s="146"/>
      <c r="H50" s="139">
        <v>1</v>
      </c>
      <c r="I50" s="141"/>
      <c r="J50" s="158"/>
      <c r="K50" s="147"/>
      <c r="L50" s="148"/>
    </row>
    <row r="51" spans="2:12" s="10" customFormat="1" ht="12">
      <c r="B51" s="144" t="s">
        <v>59</v>
      </c>
      <c r="C51" s="145" t="s">
        <v>254</v>
      </c>
      <c r="D51" s="139">
        <v>1</v>
      </c>
      <c r="E51" s="146">
        <v>41343</v>
      </c>
      <c r="F51" s="146"/>
      <c r="G51" s="146"/>
      <c r="H51" s="139">
        <v>1</v>
      </c>
      <c r="I51" s="141"/>
      <c r="J51" s="158"/>
      <c r="K51" s="147"/>
      <c r="L51" s="148"/>
    </row>
    <row r="52" spans="2:12" s="10" customFormat="1" ht="12">
      <c r="B52" s="144" t="s">
        <v>59</v>
      </c>
      <c r="C52" s="145" t="s">
        <v>256</v>
      </c>
      <c r="D52" s="139">
        <v>1</v>
      </c>
      <c r="E52" s="146">
        <v>41350</v>
      </c>
      <c r="F52" s="146"/>
      <c r="G52" s="146"/>
      <c r="H52" s="139">
        <v>1</v>
      </c>
      <c r="I52" s="141"/>
      <c r="J52" s="158"/>
      <c r="K52" s="147"/>
      <c r="L52" s="148"/>
    </row>
    <row r="53" spans="2:12" s="10" customFormat="1" ht="12">
      <c r="B53" s="144" t="s">
        <v>59</v>
      </c>
      <c r="C53" s="145" t="s">
        <v>408</v>
      </c>
      <c r="D53" s="139">
        <v>0</v>
      </c>
      <c r="E53" s="146"/>
      <c r="F53" s="146"/>
      <c r="G53" s="146"/>
      <c r="H53" s="139">
        <v>3</v>
      </c>
      <c r="I53" s="141"/>
      <c r="J53" s="158" t="s">
        <v>298</v>
      </c>
      <c r="K53" s="147"/>
      <c r="L53" s="148"/>
    </row>
    <row r="54" spans="2:12" s="10" customFormat="1" ht="12">
      <c r="B54" s="144" t="s">
        <v>59</v>
      </c>
      <c r="C54" s="145" t="s">
        <v>447</v>
      </c>
      <c r="D54" s="139">
        <v>1</v>
      </c>
      <c r="E54" s="146">
        <v>41290</v>
      </c>
      <c r="F54" s="146"/>
      <c r="G54" s="146"/>
      <c r="H54" s="139">
        <v>1</v>
      </c>
      <c r="I54" s="141"/>
      <c r="J54" s="158"/>
      <c r="K54" s="147"/>
      <c r="L54" s="148"/>
    </row>
    <row r="55" spans="2:12" s="10" customFormat="1" ht="12">
      <c r="B55" s="125" t="s">
        <v>59</v>
      </c>
      <c r="C55" s="126" t="s">
        <v>295</v>
      </c>
      <c r="D55" s="120">
        <v>0</v>
      </c>
      <c r="E55" s="127"/>
      <c r="F55" s="127"/>
      <c r="G55" s="127"/>
      <c r="H55" s="120">
        <v>3</v>
      </c>
      <c r="I55" s="122"/>
      <c r="J55" s="155" t="s">
        <v>298</v>
      </c>
      <c r="K55" s="128"/>
      <c r="L55" s="129"/>
    </row>
    <row r="56" spans="2:12" s="10" customFormat="1" ht="12.75" thickBot="1">
      <c r="B56" s="108" t="s">
        <v>59</v>
      </c>
      <c r="C56" s="109" t="s">
        <v>265</v>
      </c>
      <c r="D56" s="13">
        <v>2</v>
      </c>
      <c r="E56" s="111">
        <v>41213</v>
      </c>
      <c r="F56" s="111">
        <v>41327</v>
      </c>
      <c r="G56" s="111"/>
      <c r="H56" s="13">
        <v>2</v>
      </c>
      <c r="I56" s="14"/>
      <c r="J56" s="156"/>
      <c r="K56" s="114"/>
      <c r="L56" s="115"/>
    </row>
    <row r="57" spans="2:12" s="10" customFormat="1" ht="12.75" thickTop="1">
      <c r="B57" s="96" t="s">
        <v>42</v>
      </c>
      <c r="C57" s="97" t="s">
        <v>523</v>
      </c>
      <c r="D57" s="30">
        <v>0</v>
      </c>
      <c r="E57" s="100"/>
      <c r="F57" s="100"/>
      <c r="G57" s="100"/>
      <c r="H57" s="30">
        <v>3</v>
      </c>
      <c r="I57" s="31">
        <v>2</v>
      </c>
      <c r="J57" s="151" t="s">
        <v>495</v>
      </c>
      <c r="K57" s="102"/>
      <c r="L57" s="103"/>
    </row>
    <row r="58" spans="2:12" s="10" customFormat="1" ht="12">
      <c r="B58" s="118" t="s">
        <v>42</v>
      </c>
      <c r="C58" s="119" t="s">
        <v>286</v>
      </c>
      <c r="D58" s="120">
        <v>0</v>
      </c>
      <c r="E58" s="121"/>
      <c r="F58" s="121"/>
      <c r="G58" s="121"/>
      <c r="H58" s="120">
        <v>3</v>
      </c>
      <c r="I58" s="122">
        <v>1</v>
      </c>
      <c r="J58" s="152" t="s">
        <v>563</v>
      </c>
      <c r="K58" s="123"/>
      <c r="L58" s="124"/>
    </row>
    <row r="59" spans="2:12" s="10" customFormat="1" ht="12">
      <c r="B59" s="118" t="s">
        <v>42</v>
      </c>
      <c r="C59" s="119" t="s">
        <v>180</v>
      </c>
      <c r="D59" s="120">
        <v>1</v>
      </c>
      <c r="E59" s="121">
        <v>41245</v>
      </c>
      <c r="F59" s="121"/>
      <c r="G59" s="121"/>
      <c r="H59" s="120">
        <v>1</v>
      </c>
      <c r="I59" s="122"/>
      <c r="J59" s="152"/>
      <c r="K59" s="123"/>
      <c r="L59" s="124"/>
    </row>
    <row r="60" spans="2:12" s="10" customFormat="1" ht="12">
      <c r="B60" s="118" t="s">
        <v>42</v>
      </c>
      <c r="C60" s="119" t="s">
        <v>505</v>
      </c>
      <c r="D60" s="120">
        <v>1</v>
      </c>
      <c r="E60" s="121">
        <v>41329</v>
      </c>
      <c r="F60" s="121"/>
      <c r="G60" s="121"/>
      <c r="H60" s="120">
        <v>1</v>
      </c>
      <c r="I60" s="122"/>
      <c r="J60" s="152"/>
      <c r="K60" s="123"/>
      <c r="L60" s="124"/>
    </row>
    <row r="61" spans="2:12" s="10" customFormat="1" ht="12">
      <c r="B61" s="118" t="s">
        <v>42</v>
      </c>
      <c r="C61" s="119" t="s">
        <v>605</v>
      </c>
      <c r="D61" s="120">
        <v>1</v>
      </c>
      <c r="E61" s="121">
        <v>41363</v>
      </c>
      <c r="F61" s="121"/>
      <c r="G61" s="121"/>
      <c r="H61" s="120">
        <v>4</v>
      </c>
      <c r="I61" s="122"/>
      <c r="J61" s="152" t="s">
        <v>298</v>
      </c>
      <c r="K61" s="123"/>
      <c r="L61" s="124"/>
    </row>
    <row r="62" spans="2:12" s="10" customFormat="1" ht="12">
      <c r="B62" s="118" t="s">
        <v>42</v>
      </c>
      <c r="C62" s="119" t="s">
        <v>606</v>
      </c>
      <c r="D62" s="120">
        <v>0</v>
      </c>
      <c r="E62" s="121"/>
      <c r="F62" s="121"/>
      <c r="G62" s="121"/>
      <c r="H62" s="120">
        <v>3</v>
      </c>
      <c r="I62" s="122"/>
      <c r="J62" s="152" t="s">
        <v>298</v>
      </c>
      <c r="K62" s="123"/>
      <c r="L62" s="124"/>
    </row>
    <row r="63" spans="2:12" s="10" customFormat="1" ht="12">
      <c r="B63" s="118" t="s">
        <v>42</v>
      </c>
      <c r="C63" s="119" t="s">
        <v>626</v>
      </c>
      <c r="D63" s="120">
        <v>2</v>
      </c>
      <c r="E63" s="121">
        <v>41294</v>
      </c>
      <c r="F63" s="121">
        <v>41363</v>
      </c>
      <c r="G63" s="121"/>
      <c r="H63" s="120">
        <v>2</v>
      </c>
      <c r="I63" s="122">
        <v>1</v>
      </c>
      <c r="J63" s="152" t="s">
        <v>829</v>
      </c>
      <c r="K63" s="123"/>
      <c r="L63" s="124"/>
    </row>
    <row r="64" spans="2:12" s="10" customFormat="1" ht="12">
      <c r="B64" s="118" t="s">
        <v>42</v>
      </c>
      <c r="C64" s="119" t="s">
        <v>390</v>
      </c>
      <c r="D64" s="120">
        <v>1</v>
      </c>
      <c r="E64" s="121">
        <v>41301</v>
      </c>
      <c r="F64" s="121"/>
      <c r="G64" s="121"/>
      <c r="H64" s="120">
        <v>1</v>
      </c>
      <c r="I64" s="122"/>
      <c r="J64" s="152"/>
      <c r="K64" s="123"/>
      <c r="L64" s="124"/>
    </row>
    <row r="65" spans="2:12" s="10" customFormat="1" ht="12">
      <c r="B65" s="118" t="s">
        <v>42</v>
      </c>
      <c r="C65" s="119" t="s">
        <v>394</v>
      </c>
      <c r="D65" s="120">
        <v>1</v>
      </c>
      <c r="E65" s="121">
        <v>41348</v>
      </c>
      <c r="F65" s="121"/>
      <c r="G65" s="121"/>
      <c r="H65" s="120">
        <v>1</v>
      </c>
      <c r="I65" s="122">
        <v>1</v>
      </c>
      <c r="J65" s="152" t="s">
        <v>298</v>
      </c>
      <c r="K65" s="123"/>
      <c r="L65" s="124"/>
    </row>
    <row r="66" spans="2:12" s="10" customFormat="1" ht="12">
      <c r="B66" s="333" t="s">
        <v>42</v>
      </c>
      <c r="C66" s="334" t="s">
        <v>320</v>
      </c>
      <c r="D66" s="335">
        <v>2</v>
      </c>
      <c r="E66" s="336">
        <v>41218</v>
      </c>
      <c r="F66" s="336">
        <v>41321</v>
      </c>
      <c r="G66" s="336"/>
      <c r="H66" s="335">
        <v>2</v>
      </c>
      <c r="I66" s="337"/>
      <c r="J66" s="338"/>
      <c r="K66" s="339"/>
      <c r="L66" s="340"/>
    </row>
    <row r="67" spans="2:12" s="10" customFormat="1" ht="12.75" thickBot="1">
      <c r="B67" s="130" t="s">
        <v>42</v>
      </c>
      <c r="C67" s="131" t="s">
        <v>522</v>
      </c>
      <c r="D67" s="132">
        <v>0</v>
      </c>
      <c r="E67" s="133"/>
      <c r="F67" s="133"/>
      <c r="G67" s="133"/>
      <c r="H67" s="132">
        <v>6</v>
      </c>
      <c r="I67" s="134">
        <v>1</v>
      </c>
      <c r="J67" s="157" t="s">
        <v>574</v>
      </c>
      <c r="K67" s="135" t="s">
        <v>831</v>
      </c>
      <c r="L67" s="136"/>
    </row>
    <row r="68" spans="2:12" s="10" customFormat="1" ht="12.75" thickTop="1">
      <c r="B68" s="144" t="s">
        <v>45</v>
      </c>
      <c r="C68" s="145" t="s">
        <v>331</v>
      </c>
      <c r="D68" s="139">
        <v>2</v>
      </c>
      <c r="E68" s="146">
        <v>41220</v>
      </c>
      <c r="F68" s="146">
        <v>41290</v>
      </c>
      <c r="G68" s="146"/>
      <c r="H68" s="139">
        <v>2</v>
      </c>
      <c r="I68" s="141"/>
      <c r="J68" s="158"/>
      <c r="K68" s="147"/>
      <c r="L68" s="148"/>
    </row>
    <row r="69" spans="2:12" s="10" customFormat="1" ht="12">
      <c r="B69" s="144" t="s">
        <v>45</v>
      </c>
      <c r="C69" s="145" t="s">
        <v>586</v>
      </c>
      <c r="D69" s="139">
        <v>1</v>
      </c>
      <c r="E69" s="146">
        <v>41283</v>
      </c>
      <c r="F69" s="146"/>
      <c r="G69" s="146"/>
      <c r="H69" s="139">
        <v>1</v>
      </c>
      <c r="I69" s="141"/>
      <c r="J69" s="158"/>
      <c r="K69" s="147"/>
      <c r="L69" s="148"/>
    </row>
    <row r="70" spans="2:12" s="10" customFormat="1" ht="12">
      <c r="B70" s="144" t="s">
        <v>45</v>
      </c>
      <c r="C70" s="145" t="s">
        <v>853</v>
      </c>
      <c r="D70" s="139">
        <v>1</v>
      </c>
      <c r="E70" s="146">
        <v>41366</v>
      </c>
      <c r="F70" s="146"/>
      <c r="G70" s="146"/>
      <c r="H70" s="139">
        <v>1</v>
      </c>
      <c r="I70" s="141"/>
      <c r="J70" s="158"/>
      <c r="K70" s="147"/>
      <c r="L70" s="148"/>
    </row>
    <row r="71" spans="2:12" s="10" customFormat="1" ht="12">
      <c r="B71" s="144" t="s">
        <v>45</v>
      </c>
      <c r="C71" s="145" t="s">
        <v>651</v>
      </c>
      <c r="D71" s="139">
        <v>1</v>
      </c>
      <c r="E71" s="146">
        <v>41374</v>
      </c>
      <c r="F71" s="146"/>
      <c r="G71" s="146"/>
      <c r="H71" s="139">
        <v>1</v>
      </c>
      <c r="I71" s="141"/>
      <c r="J71" s="158"/>
      <c r="K71" s="147"/>
      <c r="L71" s="148"/>
    </row>
    <row r="72" spans="2:12" s="10" customFormat="1" ht="12">
      <c r="B72" s="125" t="s">
        <v>45</v>
      </c>
      <c r="C72" s="126" t="s">
        <v>326</v>
      </c>
      <c r="D72" s="120">
        <v>1</v>
      </c>
      <c r="E72" s="127">
        <v>41240</v>
      </c>
      <c r="F72" s="127"/>
      <c r="G72" s="127"/>
      <c r="H72" s="120">
        <v>1</v>
      </c>
      <c r="I72" s="122"/>
      <c r="J72" s="155"/>
      <c r="K72" s="128"/>
      <c r="L72" s="129"/>
    </row>
    <row r="73" spans="2:12" s="10" customFormat="1" ht="12.75" thickBot="1">
      <c r="B73" s="108" t="s">
        <v>45</v>
      </c>
      <c r="C73" s="109" t="s">
        <v>524</v>
      </c>
      <c r="D73" s="13">
        <v>1</v>
      </c>
      <c r="E73" s="111">
        <v>41224</v>
      </c>
      <c r="F73" s="111"/>
      <c r="G73" s="111"/>
      <c r="H73" s="13">
        <v>1</v>
      </c>
      <c r="I73" s="14">
        <v>1</v>
      </c>
      <c r="J73" s="156" t="s">
        <v>298</v>
      </c>
      <c r="K73" s="114"/>
      <c r="L73" s="115"/>
    </row>
    <row r="74" spans="2:12" s="10" customFormat="1" ht="12.75" thickTop="1">
      <c r="B74" s="96" t="s">
        <v>121</v>
      </c>
      <c r="C74" s="97" t="s">
        <v>182</v>
      </c>
      <c r="D74" s="30">
        <v>1</v>
      </c>
      <c r="E74" s="100">
        <v>41229</v>
      </c>
      <c r="F74" s="100"/>
      <c r="G74" s="100"/>
      <c r="H74" s="30">
        <v>1</v>
      </c>
      <c r="I74" s="31"/>
      <c r="J74" s="151"/>
      <c r="K74" s="102"/>
      <c r="L74" s="103"/>
    </row>
    <row r="75" spans="2:12" s="10" customFormat="1" ht="12">
      <c r="B75" s="137" t="s">
        <v>121</v>
      </c>
      <c r="C75" s="138" t="s">
        <v>269</v>
      </c>
      <c r="D75" s="139">
        <v>1</v>
      </c>
      <c r="E75" s="140">
        <v>41241</v>
      </c>
      <c r="F75" s="140"/>
      <c r="G75" s="140"/>
      <c r="H75" s="139">
        <v>1</v>
      </c>
      <c r="I75" s="141"/>
      <c r="J75" s="159"/>
      <c r="K75" s="142"/>
      <c r="L75" s="143"/>
    </row>
    <row r="76" spans="2:12" s="10" customFormat="1" ht="12">
      <c r="B76" s="137" t="s">
        <v>121</v>
      </c>
      <c r="C76" s="138" t="s">
        <v>183</v>
      </c>
      <c r="D76" s="139">
        <v>1</v>
      </c>
      <c r="E76" s="140">
        <v>41348</v>
      </c>
      <c r="F76" s="140"/>
      <c r="G76" s="140"/>
      <c r="H76" s="139">
        <v>1</v>
      </c>
      <c r="I76" s="141"/>
      <c r="J76" s="159"/>
      <c r="K76" s="142"/>
      <c r="L76" s="143"/>
    </row>
    <row r="77" spans="2:12" s="10" customFormat="1" ht="12">
      <c r="B77" s="137" t="s">
        <v>121</v>
      </c>
      <c r="C77" s="138" t="s">
        <v>717</v>
      </c>
      <c r="D77" s="139">
        <v>1</v>
      </c>
      <c r="E77" s="140">
        <v>41322</v>
      </c>
      <c r="F77" s="140"/>
      <c r="G77" s="140"/>
      <c r="H77" s="139">
        <v>1</v>
      </c>
      <c r="I77" s="141"/>
      <c r="J77" s="159"/>
      <c r="K77" s="142"/>
      <c r="L77" s="143"/>
    </row>
    <row r="78" spans="2:12" s="10" customFormat="1" ht="12">
      <c r="B78" s="137" t="s">
        <v>121</v>
      </c>
      <c r="C78" s="138" t="s">
        <v>450</v>
      </c>
      <c r="D78" s="139">
        <v>0</v>
      </c>
      <c r="E78" s="140"/>
      <c r="F78" s="140"/>
      <c r="G78" s="140"/>
      <c r="H78" s="139">
        <v>3</v>
      </c>
      <c r="I78" s="141"/>
      <c r="J78" s="159" t="s">
        <v>298</v>
      </c>
      <c r="K78" s="142"/>
      <c r="L78" s="143"/>
    </row>
    <row r="79" spans="2:12" s="10" customFormat="1" ht="12.75" thickBot="1">
      <c r="B79" s="137" t="s">
        <v>121</v>
      </c>
      <c r="C79" s="138" t="s">
        <v>184</v>
      </c>
      <c r="D79" s="139">
        <v>2</v>
      </c>
      <c r="E79" s="140">
        <v>41229</v>
      </c>
      <c r="F79" s="140">
        <v>41339</v>
      </c>
      <c r="G79" s="140"/>
      <c r="H79" s="139">
        <v>2</v>
      </c>
      <c r="I79" s="141">
        <v>1</v>
      </c>
      <c r="J79" s="159" t="s">
        <v>620</v>
      </c>
      <c r="K79" s="142"/>
      <c r="L79" s="143"/>
    </row>
    <row r="80" spans="2:12" s="10" customFormat="1" ht="12.75" thickTop="1">
      <c r="B80" s="106" t="s">
        <v>60</v>
      </c>
      <c r="C80" s="107" t="s">
        <v>233</v>
      </c>
      <c r="D80" s="30">
        <v>0</v>
      </c>
      <c r="E80" s="110"/>
      <c r="F80" s="110"/>
      <c r="G80" s="110"/>
      <c r="H80" s="30">
        <v>3</v>
      </c>
      <c r="I80" s="31"/>
      <c r="J80" s="154" t="s">
        <v>298</v>
      </c>
      <c r="K80" s="112"/>
      <c r="L80" s="113"/>
    </row>
    <row r="81" spans="2:12" s="10" customFormat="1" ht="12">
      <c r="B81" s="144" t="s">
        <v>60</v>
      </c>
      <c r="C81" s="145" t="s">
        <v>66</v>
      </c>
      <c r="D81" s="139">
        <v>1</v>
      </c>
      <c r="E81" s="146">
        <v>41229</v>
      </c>
      <c r="F81" s="146"/>
      <c r="G81" s="146"/>
      <c r="H81" s="139">
        <v>1</v>
      </c>
      <c r="I81" s="141"/>
      <c r="J81" s="158"/>
      <c r="K81" s="147"/>
      <c r="L81" s="148"/>
    </row>
    <row r="82" spans="2:12" s="10" customFormat="1" ht="12">
      <c r="B82" s="144" t="s">
        <v>60</v>
      </c>
      <c r="C82" s="145" t="s">
        <v>382</v>
      </c>
      <c r="D82" s="139">
        <v>1</v>
      </c>
      <c r="E82" s="146">
        <v>40914</v>
      </c>
      <c r="F82" s="146"/>
      <c r="G82" s="146"/>
      <c r="H82" s="139">
        <v>1</v>
      </c>
      <c r="I82" s="141"/>
      <c r="J82" s="158"/>
      <c r="K82" s="147"/>
      <c r="L82" s="148"/>
    </row>
    <row r="83" spans="2:12" s="10" customFormat="1" ht="12">
      <c r="B83" s="144" t="s">
        <v>60</v>
      </c>
      <c r="C83" s="145" t="s">
        <v>656</v>
      </c>
      <c r="D83" s="139">
        <v>1</v>
      </c>
      <c r="E83" s="146">
        <v>41303</v>
      </c>
      <c r="F83" s="146"/>
      <c r="G83" s="146"/>
      <c r="H83" s="139">
        <v>1</v>
      </c>
      <c r="I83" s="141"/>
      <c r="J83" s="158"/>
      <c r="K83" s="147"/>
      <c r="L83" s="148"/>
    </row>
    <row r="84" spans="2:12" s="10" customFormat="1" ht="12">
      <c r="B84" s="144" t="s">
        <v>60</v>
      </c>
      <c r="C84" s="145" t="s">
        <v>617</v>
      </c>
      <c r="D84" s="139">
        <v>2</v>
      </c>
      <c r="E84" s="146">
        <v>41319</v>
      </c>
      <c r="F84" s="146">
        <v>41336</v>
      </c>
      <c r="G84" s="146"/>
      <c r="H84" s="139">
        <v>2</v>
      </c>
      <c r="I84" s="141"/>
      <c r="J84" s="158"/>
      <c r="K84" s="147"/>
      <c r="L84" s="148"/>
    </row>
    <row r="85" spans="2:12" s="10" customFormat="1" ht="12">
      <c r="B85" s="144" t="s">
        <v>60</v>
      </c>
      <c r="C85" s="145" t="s">
        <v>318</v>
      </c>
      <c r="D85" s="139">
        <v>1</v>
      </c>
      <c r="E85" s="146">
        <v>41633</v>
      </c>
      <c r="F85" s="146"/>
      <c r="G85" s="146"/>
      <c r="H85" s="139">
        <v>1</v>
      </c>
      <c r="I85" s="141"/>
      <c r="J85" s="158"/>
      <c r="K85" s="147"/>
      <c r="L85" s="148"/>
    </row>
    <row r="86" spans="2:12" s="10" customFormat="1" ht="12">
      <c r="B86" s="144" t="s">
        <v>60</v>
      </c>
      <c r="C86" s="145" t="s">
        <v>682</v>
      </c>
      <c r="D86" s="139">
        <v>1</v>
      </c>
      <c r="E86" s="146">
        <v>41322</v>
      </c>
      <c r="F86" s="146"/>
      <c r="G86" s="146"/>
      <c r="H86" s="139">
        <v>1</v>
      </c>
      <c r="I86" s="141"/>
      <c r="J86" s="158"/>
      <c r="K86" s="147"/>
      <c r="L86" s="148"/>
    </row>
    <row r="87" spans="2:12" s="10" customFormat="1" ht="12">
      <c r="B87" s="144" t="s">
        <v>60</v>
      </c>
      <c r="C87" s="145" t="s">
        <v>718</v>
      </c>
      <c r="D87" s="139">
        <v>1</v>
      </c>
      <c r="E87" s="146">
        <v>41294</v>
      </c>
      <c r="F87" s="146"/>
      <c r="G87" s="146"/>
      <c r="H87" s="139">
        <v>1</v>
      </c>
      <c r="I87" s="141"/>
      <c r="J87" s="158"/>
      <c r="K87" s="147"/>
      <c r="L87" s="148"/>
    </row>
    <row r="88" spans="2:12" s="10" customFormat="1" ht="12">
      <c r="B88" s="144" t="s">
        <v>60</v>
      </c>
      <c r="C88" s="145" t="s">
        <v>229</v>
      </c>
      <c r="D88" s="139">
        <v>2</v>
      </c>
      <c r="E88" s="146">
        <v>41322</v>
      </c>
      <c r="F88" s="146">
        <v>41347</v>
      </c>
      <c r="G88" s="146"/>
      <c r="H88" s="139">
        <v>5</v>
      </c>
      <c r="I88" s="141"/>
      <c r="J88" s="158" t="s">
        <v>298</v>
      </c>
      <c r="K88" s="147"/>
      <c r="L88" s="148"/>
    </row>
    <row r="89" spans="2:12" s="10" customFormat="1" ht="12">
      <c r="B89" s="144" t="s">
        <v>60</v>
      </c>
      <c r="C89" s="145" t="s">
        <v>472</v>
      </c>
      <c r="D89" s="139">
        <v>2</v>
      </c>
      <c r="E89" s="146">
        <v>40914</v>
      </c>
      <c r="F89" s="146">
        <v>41298</v>
      </c>
      <c r="G89" s="146"/>
      <c r="H89" s="139">
        <v>2</v>
      </c>
      <c r="I89" s="141"/>
      <c r="J89" s="158"/>
      <c r="K89" s="147"/>
      <c r="L89" s="148"/>
    </row>
    <row r="90" spans="2:12" s="10" customFormat="1" ht="12">
      <c r="B90" s="144" t="s">
        <v>60</v>
      </c>
      <c r="C90" s="145" t="s">
        <v>417</v>
      </c>
      <c r="D90" s="139">
        <v>2</v>
      </c>
      <c r="E90" s="146">
        <v>41229</v>
      </c>
      <c r="F90" s="146">
        <v>41246</v>
      </c>
      <c r="G90" s="146"/>
      <c r="H90" s="139">
        <v>2</v>
      </c>
      <c r="I90" s="141"/>
      <c r="J90" s="158"/>
      <c r="K90" s="147"/>
      <c r="L90" s="148"/>
    </row>
    <row r="91" spans="2:12" s="10" customFormat="1" ht="12">
      <c r="B91" s="144" t="s">
        <v>60</v>
      </c>
      <c r="C91" s="145" t="s">
        <v>188</v>
      </c>
      <c r="D91" s="139">
        <v>1</v>
      </c>
      <c r="E91" s="146">
        <v>41218</v>
      </c>
      <c r="F91" s="146"/>
      <c r="G91" s="146"/>
      <c r="H91" s="139">
        <v>1</v>
      </c>
      <c r="I91" s="141"/>
      <c r="J91" s="158"/>
      <c r="K91" s="147"/>
      <c r="L91" s="148"/>
    </row>
    <row r="92" spans="2:12" s="10" customFormat="1" ht="12.75" thickBot="1">
      <c r="B92" s="125" t="s">
        <v>60</v>
      </c>
      <c r="C92" s="126" t="s">
        <v>321</v>
      </c>
      <c r="D92" s="120">
        <v>2</v>
      </c>
      <c r="E92" s="127">
        <v>41218</v>
      </c>
      <c r="F92" s="127">
        <v>41246</v>
      </c>
      <c r="G92" s="127"/>
      <c r="H92" s="120">
        <v>2</v>
      </c>
      <c r="I92" s="122"/>
      <c r="J92" s="155"/>
      <c r="K92" s="128"/>
      <c r="L92" s="129"/>
    </row>
    <row r="93" spans="2:12" s="10" customFormat="1" ht="12.75" thickTop="1">
      <c r="B93" s="96" t="s">
        <v>116</v>
      </c>
      <c r="C93" s="97" t="s">
        <v>238</v>
      </c>
      <c r="D93" s="30">
        <v>2</v>
      </c>
      <c r="E93" s="100">
        <v>41212</v>
      </c>
      <c r="F93" s="100">
        <v>41259</v>
      </c>
      <c r="G93" s="100"/>
      <c r="H93" s="30">
        <v>2</v>
      </c>
      <c r="I93" s="31"/>
      <c r="J93" s="151"/>
      <c r="K93" s="102"/>
      <c r="L93" s="103"/>
    </row>
    <row r="94" spans="2:12" s="10" customFormat="1" ht="12">
      <c r="B94" s="137" t="s">
        <v>116</v>
      </c>
      <c r="C94" s="138" t="s">
        <v>242</v>
      </c>
      <c r="D94" s="139">
        <v>1</v>
      </c>
      <c r="E94" s="140">
        <v>41294</v>
      </c>
      <c r="F94" s="140"/>
      <c r="G94" s="140"/>
      <c r="H94" s="139">
        <v>4</v>
      </c>
      <c r="I94" s="141"/>
      <c r="J94" s="159" t="s">
        <v>298</v>
      </c>
      <c r="K94" s="142"/>
      <c r="L94" s="143"/>
    </row>
    <row r="95" spans="2:12" s="10" customFormat="1" ht="12">
      <c r="B95" s="137" t="s">
        <v>116</v>
      </c>
      <c r="C95" s="138" t="s">
        <v>239</v>
      </c>
      <c r="D95" s="139">
        <v>2</v>
      </c>
      <c r="E95" s="140">
        <v>41246</v>
      </c>
      <c r="F95" s="140">
        <v>41368</v>
      </c>
      <c r="G95" s="140"/>
      <c r="H95" s="139">
        <v>2</v>
      </c>
      <c r="I95" s="141"/>
      <c r="J95" s="159"/>
      <c r="K95" s="142"/>
      <c r="L95" s="143"/>
    </row>
    <row r="96" spans="2:12" s="10" customFormat="1" ht="12">
      <c r="B96" s="137" t="s">
        <v>116</v>
      </c>
      <c r="C96" s="138" t="s">
        <v>330</v>
      </c>
      <c r="D96" s="139">
        <v>1</v>
      </c>
      <c r="E96" s="140">
        <v>41371</v>
      </c>
      <c r="F96" s="140"/>
      <c r="G96" s="140"/>
      <c r="H96" s="139">
        <v>4</v>
      </c>
      <c r="I96" s="141"/>
      <c r="J96" s="159" t="s">
        <v>298</v>
      </c>
      <c r="K96" s="142"/>
      <c r="L96" s="143"/>
    </row>
    <row r="97" spans="2:12" s="10" customFormat="1" ht="12">
      <c r="B97" s="137" t="s">
        <v>116</v>
      </c>
      <c r="C97" s="138" t="s">
        <v>476</v>
      </c>
      <c r="D97" s="139">
        <v>2</v>
      </c>
      <c r="E97" s="140">
        <v>41246</v>
      </c>
      <c r="F97" s="140">
        <v>41286</v>
      </c>
      <c r="G97" s="140"/>
      <c r="H97" s="139">
        <v>2</v>
      </c>
      <c r="I97" s="141">
        <v>1</v>
      </c>
      <c r="J97" s="159" t="s">
        <v>495</v>
      </c>
      <c r="K97" s="142"/>
      <c r="L97" s="143"/>
    </row>
    <row r="98" spans="2:12" s="10" customFormat="1" ht="12">
      <c r="B98" s="137" t="s">
        <v>116</v>
      </c>
      <c r="C98" s="138" t="s">
        <v>240</v>
      </c>
      <c r="D98" s="139">
        <v>1</v>
      </c>
      <c r="E98" s="140">
        <v>41637</v>
      </c>
      <c r="F98" s="140"/>
      <c r="G98" s="140"/>
      <c r="H98" s="139">
        <v>1</v>
      </c>
      <c r="I98" s="141"/>
      <c r="J98" s="159"/>
      <c r="K98" s="142"/>
      <c r="L98" s="143"/>
    </row>
    <row r="99" spans="2:12" s="10" customFormat="1" ht="12">
      <c r="B99" s="137" t="s">
        <v>116</v>
      </c>
      <c r="C99" s="138" t="s">
        <v>414</v>
      </c>
      <c r="D99" s="139">
        <v>2</v>
      </c>
      <c r="E99" s="140">
        <v>41227</v>
      </c>
      <c r="F99" s="140">
        <v>41357</v>
      </c>
      <c r="G99" s="140"/>
      <c r="H99" s="139">
        <v>2</v>
      </c>
      <c r="I99" s="141"/>
      <c r="J99" s="159"/>
      <c r="K99" s="142"/>
      <c r="L99" s="143"/>
    </row>
    <row r="100" spans="2:12" s="10" customFormat="1" ht="12.75" thickBot="1">
      <c r="B100" s="118" t="s">
        <v>116</v>
      </c>
      <c r="C100" s="119" t="s">
        <v>299</v>
      </c>
      <c r="D100" s="120">
        <v>0</v>
      </c>
      <c r="E100" s="121"/>
      <c r="F100" s="121"/>
      <c r="G100" s="121"/>
      <c r="H100" s="120">
        <v>6</v>
      </c>
      <c r="I100" s="122">
        <v>1</v>
      </c>
      <c r="J100" s="152" t="s">
        <v>495</v>
      </c>
      <c r="K100" s="123"/>
      <c r="L100" s="124"/>
    </row>
    <row r="101" spans="2:12" s="10" customFormat="1" ht="12.75" thickTop="1">
      <c r="B101" s="106" t="s">
        <v>115</v>
      </c>
      <c r="C101" s="107" t="s">
        <v>234</v>
      </c>
      <c r="D101" s="30">
        <v>0</v>
      </c>
      <c r="E101" s="110"/>
      <c r="F101" s="110"/>
      <c r="G101" s="110"/>
      <c r="H101" s="30">
        <v>3</v>
      </c>
      <c r="I101" s="31"/>
      <c r="J101" s="154" t="s">
        <v>298</v>
      </c>
      <c r="K101" s="112"/>
      <c r="L101" s="113"/>
    </row>
    <row r="102" spans="2:12" s="10" customFormat="1" ht="12">
      <c r="B102" s="125" t="s">
        <v>115</v>
      </c>
      <c r="C102" s="126" t="s">
        <v>407</v>
      </c>
      <c r="D102" s="120">
        <v>1</v>
      </c>
      <c r="E102" s="127">
        <v>41230</v>
      </c>
      <c r="F102" s="127"/>
      <c r="G102" s="127"/>
      <c r="H102" s="120">
        <v>1</v>
      </c>
      <c r="I102" s="122"/>
      <c r="J102" s="155"/>
      <c r="K102" s="128"/>
      <c r="L102" s="129"/>
    </row>
    <row r="103" spans="2:12" s="10" customFormat="1" ht="12">
      <c r="B103" s="125" t="s">
        <v>115</v>
      </c>
      <c r="C103" s="126" t="s">
        <v>471</v>
      </c>
      <c r="D103" s="120">
        <v>2</v>
      </c>
      <c r="E103" s="127">
        <v>41266</v>
      </c>
      <c r="F103" s="127">
        <v>41297</v>
      </c>
      <c r="G103" s="127"/>
      <c r="H103" s="120">
        <v>2</v>
      </c>
      <c r="I103" s="122"/>
      <c r="J103" s="155"/>
      <c r="K103" s="128"/>
      <c r="L103" s="129"/>
    </row>
    <row r="104" spans="2:12" s="10" customFormat="1" ht="12">
      <c r="B104" s="125" t="s">
        <v>115</v>
      </c>
      <c r="C104" s="126" t="s">
        <v>470</v>
      </c>
      <c r="D104" s="120">
        <v>1</v>
      </c>
      <c r="E104" s="127">
        <v>41335</v>
      </c>
      <c r="F104" s="127"/>
      <c r="G104" s="127"/>
      <c r="H104" s="120">
        <v>1</v>
      </c>
      <c r="I104" s="122"/>
      <c r="J104" s="155"/>
      <c r="K104" s="128"/>
      <c r="L104" s="129"/>
    </row>
    <row r="105" spans="2:12" s="10" customFormat="1" ht="12">
      <c r="B105" s="125" t="s">
        <v>115</v>
      </c>
      <c r="C105" s="126" t="s">
        <v>204</v>
      </c>
      <c r="D105" s="120">
        <v>1</v>
      </c>
      <c r="E105" s="127">
        <v>41343</v>
      </c>
      <c r="F105" s="127"/>
      <c r="G105" s="127"/>
      <c r="H105" s="120">
        <v>1</v>
      </c>
      <c r="I105" s="122"/>
      <c r="J105" s="155"/>
      <c r="K105" s="128"/>
      <c r="L105" s="129"/>
    </row>
    <row r="106" spans="2:12" s="10" customFormat="1" ht="12">
      <c r="B106" s="125" t="s">
        <v>115</v>
      </c>
      <c r="C106" s="126" t="s">
        <v>347</v>
      </c>
      <c r="D106" s="120">
        <v>2</v>
      </c>
      <c r="E106" s="127">
        <v>41329</v>
      </c>
      <c r="F106" s="127">
        <v>41350</v>
      </c>
      <c r="G106" s="127"/>
      <c r="H106" s="120">
        <v>2</v>
      </c>
      <c r="I106" s="122">
        <v>1</v>
      </c>
      <c r="J106" s="155" t="s">
        <v>574</v>
      </c>
      <c r="K106" s="128"/>
      <c r="L106" s="129"/>
    </row>
    <row r="107" spans="2:12" s="10" customFormat="1" ht="12">
      <c r="B107" s="125" t="s">
        <v>115</v>
      </c>
      <c r="C107" s="126" t="s">
        <v>401</v>
      </c>
      <c r="D107" s="120">
        <v>2</v>
      </c>
      <c r="E107" s="127">
        <v>41236</v>
      </c>
      <c r="F107" s="127">
        <v>41638</v>
      </c>
      <c r="G107" s="127"/>
      <c r="H107" s="120">
        <v>2</v>
      </c>
      <c r="I107" s="122"/>
      <c r="J107" s="155"/>
      <c r="K107" s="128"/>
      <c r="L107" s="129"/>
    </row>
    <row r="108" spans="2:12" s="10" customFormat="1" ht="12">
      <c r="B108" s="125" t="s">
        <v>115</v>
      </c>
      <c r="C108" s="126" t="s">
        <v>684</v>
      </c>
      <c r="D108" s="120">
        <v>2</v>
      </c>
      <c r="E108" s="127">
        <v>41315</v>
      </c>
      <c r="F108" s="127">
        <v>41329</v>
      </c>
      <c r="G108" s="127"/>
      <c r="H108" s="120">
        <v>2</v>
      </c>
      <c r="I108" s="122"/>
      <c r="J108" s="155"/>
      <c r="K108" s="128"/>
      <c r="L108" s="129"/>
    </row>
    <row r="109" spans="2:12" s="10" customFormat="1" ht="12">
      <c r="B109" s="125" t="s">
        <v>115</v>
      </c>
      <c r="C109" s="126" t="s">
        <v>342</v>
      </c>
      <c r="D109" s="120">
        <v>1</v>
      </c>
      <c r="E109" s="127">
        <v>41252</v>
      </c>
      <c r="F109" s="127"/>
      <c r="G109" s="127"/>
      <c r="H109" s="120">
        <v>1</v>
      </c>
      <c r="I109" s="122"/>
      <c r="J109" s="155"/>
      <c r="K109" s="128"/>
      <c r="L109" s="129"/>
    </row>
    <row r="110" spans="2:12" s="10" customFormat="1" ht="12">
      <c r="B110" s="125" t="s">
        <v>115</v>
      </c>
      <c r="C110" s="126" t="s">
        <v>349</v>
      </c>
      <c r="D110" s="120">
        <v>1</v>
      </c>
      <c r="E110" s="127">
        <v>41224</v>
      </c>
      <c r="F110" s="127"/>
      <c r="G110" s="127"/>
      <c r="H110" s="120">
        <v>1</v>
      </c>
      <c r="I110" s="122"/>
      <c r="J110" s="155"/>
      <c r="K110" s="128"/>
      <c r="L110" s="129"/>
    </row>
    <row r="111" spans="2:12" s="10" customFormat="1" ht="12">
      <c r="B111" s="125" t="s">
        <v>115</v>
      </c>
      <c r="C111" s="126" t="s">
        <v>533</v>
      </c>
      <c r="D111" s="120">
        <v>1</v>
      </c>
      <c r="E111" s="127">
        <v>41286</v>
      </c>
      <c r="F111" s="127"/>
      <c r="G111" s="127"/>
      <c r="H111" s="120">
        <v>1</v>
      </c>
      <c r="I111" s="122"/>
      <c r="J111" s="155"/>
      <c r="K111" s="128"/>
      <c r="L111" s="129"/>
    </row>
    <row r="112" spans="2:12" s="10" customFormat="1" ht="12">
      <c r="B112" s="346" t="s">
        <v>115</v>
      </c>
      <c r="C112" s="347" t="s">
        <v>205</v>
      </c>
      <c r="D112" s="335">
        <v>1</v>
      </c>
      <c r="E112" s="348">
        <v>41250</v>
      </c>
      <c r="F112" s="348"/>
      <c r="G112" s="348"/>
      <c r="H112" s="335">
        <v>1</v>
      </c>
      <c r="I112" s="337"/>
      <c r="J112" s="349"/>
      <c r="K112" s="350"/>
      <c r="L112" s="351"/>
    </row>
    <row r="113" spans="2:12" s="10" customFormat="1" ht="12.75" thickBot="1">
      <c r="B113" s="179" t="s">
        <v>115</v>
      </c>
      <c r="C113" s="180" t="s">
        <v>300</v>
      </c>
      <c r="D113" s="132">
        <v>2</v>
      </c>
      <c r="E113" s="181">
        <v>41217</v>
      </c>
      <c r="F113" s="181">
        <v>41246</v>
      </c>
      <c r="G113" s="181"/>
      <c r="H113" s="132">
        <v>2</v>
      </c>
      <c r="I113" s="134"/>
      <c r="J113" s="182"/>
      <c r="K113" s="183"/>
      <c r="L113" s="184"/>
    </row>
    <row r="114" spans="2:12" s="10" customFormat="1" ht="12.75" thickTop="1">
      <c r="B114" s="137" t="s">
        <v>70</v>
      </c>
      <c r="C114" s="138" t="s">
        <v>210</v>
      </c>
      <c r="D114" s="139">
        <v>2</v>
      </c>
      <c r="E114" s="140">
        <v>41224</v>
      </c>
      <c r="F114" s="140">
        <v>41332</v>
      </c>
      <c r="G114" s="140"/>
      <c r="H114" s="139">
        <v>2</v>
      </c>
      <c r="I114" s="141"/>
      <c r="J114" s="159"/>
      <c r="K114" s="142"/>
      <c r="L114" s="143"/>
    </row>
    <row r="115" spans="2:12" s="10" customFormat="1" ht="12">
      <c r="B115" s="137" t="s">
        <v>70</v>
      </c>
      <c r="C115" s="138" t="s">
        <v>395</v>
      </c>
      <c r="D115" s="139">
        <v>0</v>
      </c>
      <c r="E115" s="140"/>
      <c r="F115" s="140"/>
      <c r="G115" s="140"/>
      <c r="H115" s="139">
        <v>6</v>
      </c>
      <c r="I115" s="141">
        <v>1</v>
      </c>
      <c r="J115" s="159" t="s">
        <v>829</v>
      </c>
      <c r="K115" s="142"/>
      <c r="L115" s="143"/>
    </row>
    <row r="116" spans="2:12" s="10" customFormat="1" ht="12">
      <c r="B116" s="137" t="s">
        <v>70</v>
      </c>
      <c r="C116" s="138" t="s">
        <v>442</v>
      </c>
      <c r="D116" s="139">
        <v>2</v>
      </c>
      <c r="E116" s="140">
        <v>41239</v>
      </c>
      <c r="F116" s="140">
        <v>41298</v>
      </c>
      <c r="G116" s="140"/>
      <c r="H116" s="139">
        <v>2</v>
      </c>
      <c r="I116" s="141"/>
      <c r="J116" s="159"/>
      <c r="K116" s="142"/>
      <c r="L116" s="143"/>
    </row>
    <row r="117" spans="2:12" s="10" customFormat="1" ht="12">
      <c r="B117" s="137" t="s">
        <v>70</v>
      </c>
      <c r="C117" s="138" t="s">
        <v>465</v>
      </c>
      <c r="D117" s="139">
        <v>1</v>
      </c>
      <c r="E117" s="140">
        <v>41336</v>
      </c>
      <c r="F117" s="140"/>
      <c r="G117" s="140"/>
      <c r="H117" s="139">
        <v>1</v>
      </c>
      <c r="I117" s="141"/>
      <c r="J117" s="159"/>
      <c r="K117" s="142"/>
      <c r="L117" s="143"/>
    </row>
    <row r="118" spans="2:12" s="10" customFormat="1" ht="12">
      <c r="B118" s="137" t="s">
        <v>70</v>
      </c>
      <c r="C118" s="138" t="s">
        <v>553</v>
      </c>
      <c r="D118" s="139">
        <v>1</v>
      </c>
      <c r="E118" s="140">
        <v>41263</v>
      </c>
      <c r="F118" s="140"/>
      <c r="G118" s="140"/>
      <c r="H118" s="139">
        <v>1</v>
      </c>
      <c r="I118" s="141"/>
      <c r="J118" s="159"/>
      <c r="K118" s="142"/>
      <c r="L118" s="143"/>
    </row>
    <row r="119" spans="2:12" s="10" customFormat="1" ht="12">
      <c r="B119" s="137" t="s">
        <v>70</v>
      </c>
      <c r="C119" s="138" t="s">
        <v>517</v>
      </c>
      <c r="D119" s="139">
        <v>1</v>
      </c>
      <c r="E119" s="140">
        <v>41255</v>
      </c>
      <c r="F119" s="140"/>
      <c r="G119" s="140"/>
      <c r="H119" s="139">
        <v>1</v>
      </c>
      <c r="I119" s="141"/>
      <c r="J119" s="159"/>
      <c r="K119" s="142"/>
      <c r="L119" s="143"/>
    </row>
    <row r="120" spans="2:12" s="10" customFormat="1" ht="12">
      <c r="B120" s="137" t="s">
        <v>70</v>
      </c>
      <c r="C120" s="138" t="s">
        <v>551</v>
      </c>
      <c r="D120" s="139">
        <v>1</v>
      </c>
      <c r="E120" s="140">
        <v>41283</v>
      </c>
      <c r="F120" s="140"/>
      <c r="G120" s="140"/>
      <c r="H120" s="139">
        <v>1</v>
      </c>
      <c r="I120" s="141"/>
      <c r="J120" s="159"/>
      <c r="K120" s="142"/>
      <c r="L120" s="143"/>
    </row>
    <row r="121" spans="2:12" s="10" customFormat="1" ht="12">
      <c r="B121" s="137" t="s">
        <v>70</v>
      </c>
      <c r="C121" s="138" t="s">
        <v>587</v>
      </c>
      <c r="D121" s="139">
        <v>2</v>
      </c>
      <c r="E121" s="140">
        <v>41283</v>
      </c>
      <c r="F121" s="140">
        <v>41368</v>
      </c>
      <c r="G121" s="140"/>
      <c r="H121" s="139">
        <v>2</v>
      </c>
      <c r="I121" s="141"/>
      <c r="J121" s="159"/>
      <c r="K121" s="142"/>
      <c r="L121" s="143"/>
    </row>
    <row r="122" spans="2:12" s="10" customFormat="1" ht="12">
      <c r="B122" s="137" t="s">
        <v>70</v>
      </c>
      <c r="C122" s="138" t="s">
        <v>399</v>
      </c>
      <c r="D122" s="139">
        <v>2</v>
      </c>
      <c r="E122" s="140">
        <v>41332</v>
      </c>
      <c r="F122" s="140">
        <v>41359</v>
      </c>
      <c r="G122" s="140"/>
      <c r="H122" s="139">
        <v>2</v>
      </c>
      <c r="I122" s="141">
        <v>1</v>
      </c>
      <c r="J122" s="159" t="s">
        <v>298</v>
      </c>
      <c r="K122" s="142"/>
      <c r="L122" s="143"/>
    </row>
    <row r="123" spans="2:12" s="10" customFormat="1" ht="12">
      <c r="B123" s="137" t="s">
        <v>70</v>
      </c>
      <c r="C123" s="138" t="s">
        <v>426</v>
      </c>
      <c r="D123" s="139">
        <v>0</v>
      </c>
      <c r="E123" s="140"/>
      <c r="F123" s="140"/>
      <c r="G123" s="140"/>
      <c r="H123" s="139">
        <v>0</v>
      </c>
      <c r="I123" s="141">
        <v>1</v>
      </c>
      <c r="J123" s="159" t="s">
        <v>298</v>
      </c>
      <c r="K123" s="142"/>
      <c r="L123" s="143"/>
    </row>
    <row r="124" spans="2:12" s="10" customFormat="1" ht="12.75" thickBot="1">
      <c r="B124" s="137" t="s">
        <v>70</v>
      </c>
      <c r="C124" s="138" t="s">
        <v>266</v>
      </c>
      <c r="D124" s="139">
        <v>0</v>
      </c>
      <c r="E124" s="140"/>
      <c r="F124" s="140"/>
      <c r="G124" s="140"/>
      <c r="H124" s="139">
        <v>3</v>
      </c>
      <c r="I124" s="141"/>
      <c r="J124" s="159" t="s">
        <v>298</v>
      </c>
      <c r="K124" s="142"/>
      <c r="L124" s="143"/>
    </row>
    <row r="125" spans="2:12" s="10" customFormat="1" ht="12.75" thickTop="1">
      <c r="B125" s="106" t="s">
        <v>43</v>
      </c>
      <c r="C125" s="107" t="s">
        <v>235</v>
      </c>
      <c r="D125" s="30">
        <v>1</v>
      </c>
      <c r="E125" s="110">
        <v>41212</v>
      </c>
      <c r="F125" s="110"/>
      <c r="G125" s="110"/>
      <c r="H125" s="30">
        <v>1</v>
      </c>
      <c r="I125" s="31"/>
      <c r="J125" s="154"/>
      <c r="K125" s="112"/>
      <c r="L125" s="113"/>
    </row>
    <row r="126" spans="2:12" s="10" customFormat="1" ht="12">
      <c r="B126" s="125" t="s">
        <v>43</v>
      </c>
      <c r="C126" s="126" t="s">
        <v>289</v>
      </c>
      <c r="D126" s="120">
        <v>2</v>
      </c>
      <c r="E126" s="127">
        <v>41215</v>
      </c>
      <c r="F126" s="127">
        <v>41347</v>
      </c>
      <c r="G126" s="127"/>
      <c r="H126" s="120">
        <v>2</v>
      </c>
      <c r="I126" s="122"/>
      <c r="J126" s="155"/>
      <c r="K126" s="128"/>
      <c r="L126" s="129"/>
    </row>
    <row r="127" spans="2:12" s="10" customFormat="1" ht="12">
      <c r="B127" s="125" t="s">
        <v>43</v>
      </c>
      <c r="C127" s="126" t="s">
        <v>285</v>
      </c>
      <c r="D127" s="120">
        <v>2</v>
      </c>
      <c r="E127" s="127">
        <v>41320</v>
      </c>
      <c r="F127" s="127">
        <v>41365</v>
      </c>
      <c r="G127" s="127"/>
      <c r="H127" s="120">
        <v>2</v>
      </c>
      <c r="I127" s="122"/>
      <c r="J127" s="155"/>
      <c r="K127" s="128"/>
      <c r="L127" s="129"/>
    </row>
    <row r="128" spans="2:12" s="10" customFormat="1" ht="12">
      <c r="B128" s="125" t="s">
        <v>43</v>
      </c>
      <c r="C128" s="126" t="s">
        <v>446</v>
      </c>
      <c r="D128" s="120">
        <v>0</v>
      </c>
      <c r="E128" s="127"/>
      <c r="F128" s="127"/>
      <c r="G128" s="127"/>
      <c r="H128" s="120">
        <v>3</v>
      </c>
      <c r="I128" s="122">
        <v>1</v>
      </c>
      <c r="J128" s="155" t="s">
        <v>574</v>
      </c>
      <c r="K128" s="128"/>
      <c r="L128" s="129"/>
    </row>
    <row r="129" spans="2:12" s="10" customFormat="1" ht="12">
      <c r="B129" s="125" t="s">
        <v>43</v>
      </c>
      <c r="C129" s="126" t="s">
        <v>600</v>
      </c>
      <c r="D129" s="120">
        <v>0</v>
      </c>
      <c r="E129" s="127"/>
      <c r="F129" s="127"/>
      <c r="G129" s="127"/>
      <c r="H129" s="120">
        <v>3</v>
      </c>
      <c r="I129" s="122"/>
      <c r="J129" s="155" t="s">
        <v>298</v>
      </c>
      <c r="K129" s="128"/>
      <c r="L129" s="129"/>
    </row>
    <row r="130" spans="2:12" s="10" customFormat="1" ht="12">
      <c r="B130" s="125" t="s">
        <v>43</v>
      </c>
      <c r="C130" s="126" t="s">
        <v>492</v>
      </c>
      <c r="D130" s="120">
        <v>2</v>
      </c>
      <c r="E130" s="127">
        <v>41299</v>
      </c>
      <c r="F130" s="127">
        <v>41343</v>
      </c>
      <c r="G130" s="127"/>
      <c r="H130" s="120">
        <v>2</v>
      </c>
      <c r="I130" s="122"/>
      <c r="J130" s="155"/>
      <c r="K130" s="128"/>
      <c r="L130" s="129"/>
    </row>
    <row r="131" spans="2:12" s="10" customFormat="1" ht="12">
      <c r="B131" s="125" t="s">
        <v>43</v>
      </c>
      <c r="C131" s="126" t="s">
        <v>196</v>
      </c>
      <c r="D131" s="120">
        <v>1</v>
      </c>
      <c r="E131" s="127">
        <v>41299</v>
      </c>
      <c r="F131" s="127"/>
      <c r="G131" s="127"/>
      <c r="H131" s="120">
        <v>1</v>
      </c>
      <c r="I131" s="122"/>
      <c r="J131" s="155"/>
      <c r="K131" s="128"/>
      <c r="L131" s="129"/>
    </row>
    <row r="132" spans="2:12" s="10" customFormat="1" ht="12">
      <c r="B132" s="125" t="s">
        <v>43</v>
      </c>
      <c r="C132" s="126" t="s">
        <v>107</v>
      </c>
      <c r="D132" s="120">
        <v>2</v>
      </c>
      <c r="E132" s="127">
        <v>41209</v>
      </c>
      <c r="F132" s="127">
        <v>41365</v>
      </c>
      <c r="G132" s="127"/>
      <c r="H132" s="120">
        <v>2</v>
      </c>
      <c r="I132" s="122"/>
      <c r="J132" s="155"/>
      <c r="K132" s="128"/>
      <c r="L132" s="129"/>
    </row>
    <row r="133" spans="2:12" s="10" customFormat="1" ht="12">
      <c r="B133" s="125" t="s">
        <v>43</v>
      </c>
      <c r="C133" s="126" t="s">
        <v>443</v>
      </c>
      <c r="D133" s="120">
        <v>1</v>
      </c>
      <c r="E133" s="127" t="s">
        <v>852</v>
      </c>
      <c r="F133" s="127"/>
      <c r="G133" s="127"/>
      <c r="H133" s="120">
        <v>4</v>
      </c>
      <c r="I133" s="122"/>
      <c r="J133" s="155" t="s">
        <v>298</v>
      </c>
      <c r="K133" s="128"/>
      <c r="L133" s="129"/>
    </row>
    <row r="134" spans="2:12" s="10" customFormat="1" ht="12">
      <c r="B134" s="346" t="s">
        <v>43</v>
      </c>
      <c r="C134" s="347" t="s">
        <v>284</v>
      </c>
      <c r="D134" s="335">
        <v>2</v>
      </c>
      <c r="E134" s="348">
        <v>41229</v>
      </c>
      <c r="F134" s="348">
        <v>41299</v>
      </c>
      <c r="G134" s="348"/>
      <c r="H134" s="335">
        <v>2</v>
      </c>
      <c r="I134" s="337"/>
      <c r="J134" s="349"/>
      <c r="K134" s="350"/>
      <c r="L134" s="351"/>
    </row>
    <row r="135" spans="2:12" s="10" customFormat="1" ht="12.75" thickBot="1">
      <c r="B135" s="179" t="s">
        <v>43</v>
      </c>
      <c r="C135" s="180" t="s">
        <v>197</v>
      </c>
      <c r="D135" s="132">
        <v>2</v>
      </c>
      <c r="E135" s="181">
        <v>41212</v>
      </c>
      <c r="F135" s="181">
        <v>41229</v>
      </c>
      <c r="G135" s="181"/>
      <c r="H135" s="132">
        <v>2</v>
      </c>
      <c r="I135" s="134"/>
      <c r="J135" s="182"/>
      <c r="K135" s="183"/>
      <c r="L135" s="184"/>
    </row>
    <row r="136" spans="8:9" ht="13.5" thickTop="1">
      <c r="H136" s="5">
        <f>SUM(H3:H135)</f>
        <v>261</v>
      </c>
      <c r="I136" s="5">
        <f>SUM(I3:I135)</f>
        <v>28</v>
      </c>
    </row>
    <row r="137" spans="2:4" ht="12.75">
      <c r="B137" s="4" t="s">
        <v>55</v>
      </c>
      <c r="C137" s="657">
        <v>41379</v>
      </c>
      <c r="D137" s="657"/>
    </row>
    <row r="138" ht="12.75">
      <c r="H138" s="8"/>
    </row>
    <row r="146" ht="12.75">
      <c r="J146" s="160" t="s">
        <v>57</v>
      </c>
    </row>
  </sheetData>
  <sheetProtection/>
  <mergeCells count="3">
    <mergeCell ref="E2:G2"/>
    <mergeCell ref="C137:D137"/>
    <mergeCell ref="B1:L1"/>
  </mergeCells>
  <printOptions/>
  <pageMargins left="0" right="0" top="0" bottom="0" header="0.5118110236220472" footer="0.5118110236220472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4"/>
  <sheetViews>
    <sheetView zoomScaleSheetLayoutView="100" zoomScalePageLayoutView="0" workbookViewId="0" topLeftCell="A2511">
      <selection activeCell="B2524" sqref="A1:E2524"/>
    </sheetView>
  </sheetViews>
  <sheetFormatPr defaultColWidth="13.625" defaultRowHeight="12.75"/>
  <cols>
    <col min="1" max="1" width="29.25390625" style="4" customWidth="1"/>
    <col min="2" max="2" width="8.625" style="4" customWidth="1"/>
    <col min="3" max="3" width="11.75390625" style="1" customWidth="1"/>
    <col min="4" max="4" width="7.625" style="2" bestFit="1" customWidth="1"/>
    <col min="5" max="5" width="26.25390625" style="2" customWidth="1"/>
    <col min="6" max="6" width="3.75390625" style="0" customWidth="1"/>
    <col min="7" max="14" width="21.375" style="0" customWidth="1"/>
    <col min="15" max="15" width="13.375" style="0" customWidth="1"/>
    <col min="16" max="16" width="3.375" style="0" customWidth="1"/>
    <col min="17" max="17" width="3.625" style="0" bestFit="1" customWidth="1"/>
    <col min="18" max="18" width="4.125" style="0" customWidth="1"/>
    <col min="19" max="19" width="16.125" style="0" bestFit="1" customWidth="1"/>
  </cols>
  <sheetData>
    <row r="1" spans="1:5" ht="13.5" thickBot="1">
      <c r="A1" s="682" t="s">
        <v>63</v>
      </c>
      <c r="B1" s="660"/>
      <c r="C1" s="660"/>
      <c r="D1" s="660"/>
      <c r="E1" s="661"/>
    </row>
    <row r="2" spans="1:5" ht="13.5" thickBot="1">
      <c r="A2" s="662" t="s">
        <v>58</v>
      </c>
      <c r="B2" s="663"/>
      <c r="C2" s="360" t="s">
        <v>77</v>
      </c>
      <c r="D2" s="664" t="s">
        <v>41</v>
      </c>
      <c r="E2" s="665"/>
    </row>
    <row r="3" spans="1:5" ht="13.5" thickBot="1">
      <c r="A3" s="666">
        <v>41199</v>
      </c>
      <c r="B3" s="667"/>
      <c r="C3" s="667"/>
      <c r="D3" s="667"/>
      <c r="E3" s="668"/>
    </row>
    <row r="4" spans="1:5" ht="13.5" thickBot="1">
      <c r="A4" s="361"/>
      <c r="B4" s="362"/>
      <c r="C4" s="363" t="s">
        <v>69</v>
      </c>
      <c r="D4" s="364" t="s">
        <v>153</v>
      </c>
      <c r="E4" s="365" t="s">
        <v>176</v>
      </c>
    </row>
    <row r="5" spans="1:5" ht="13.5" thickBot="1">
      <c r="A5" s="366" t="s">
        <v>90</v>
      </c>
      <c r="B5" s="367" t="s">
        <v>149</v>
      </c>
      <c r="C5" s="368" t="s">
        <v>64</v>
      </c>
      <c r="D5" s="369"/>
      <c r="E5" s="370"/>
    </row>
    <row r="6" spans="1:5" ht="13.5" thickBot="1">
      <c r="A6" s="361" t="s">
        <v>89</v>
      </c>
      <c r="B6" s="362" t="s">
        <v>150</v>
      </c>
      <c r="C6" s="363"/>
      <c r="D6" s="364"/>
      <c r="E6" s="371"/>
    </row>
    <row r="7" spans="1:5" ht="13.5" thickBot="1">
      <c r="A7" s="366" t="s">
        <v>86</v>
      </c>
      <c r="B7" s="367" t="s">
        <v>151</v>
      </c>
      <c r="C7" s="368"/>
      <c r="D7" s="369"/>
      <c r="E7" s="370"/>
    </row>
    <row r="8" spans="1:5" ht="13.5" thickBot="1">
      <c r="A8" s="361" t="s">
        <v>72</v>
      </c>
      <c r="B8" s="362" t="s">
        <v>152</v>
      </c>
      <c r="C8" s="363"/>
      <c r="D8" s="364"/>
      <c r="E8" s="371"/>
    </row>
    <row r="9" spans="1:5" ht="13.5" thickBot="1">
      <c r="A9" s="366"/>
      <c r="B9" s="367"/>
      <c r="C9" s="368"/>
      <c r="D9" s="369" t="s">
        <v>154</v>
      </c>
      <c r="E9" s="370" t="s">
        <v>79</v>
      </c>
    </row>
    <row r="10" spans="1:5" ht="13.5" thickBot="1">
      <c r="A10" s="361"/>
      <c r="B10" s="362"/>
      <c r="C10" s="363"/>
      <c r="D10" s="364" t="s">
        <v>155</v>
      </c>
      <c r="E10" s="371" t="s">
        <v>177</v>
      </c>
    </row>
    <row r="11" spans="1:5" ht="13.5" thickBot="1">
      <c r="A11" s="669" t="s">
        <v>120</v>
      </c>
      <c r="B11" s="670"/>
      <c r="C11" s="670"/>
      <c r="D11" s="670"/>
      <c r="E11" s="671"/>
    </row>
    <row r="12" spans="1:5" ht="13.5" thickBot="1">
      <c r="A12" s="372" t="s">
        <v>76</v>
      </c>
      <c r="B12" s="677"/>
      <c r="C12" s="677"/>
      <c r="D12" s="677"/>
      <c r="E12" s="678"/>
    </row>
    <row r="13" spans="1:5" ht="13.5" thickBot="1">
      <c r="A13" s="373"/>
      <c r="B13" s="373"/>
      <c r="C13" s="255"/>
      <c r="D13" s="270"/>
      <c r="E13" s="270"/>
    </row>
    <row r="14" spans="1:5" ht="13.5" thickBot="1">
      <c r="A14" s="683" t="s">
        <v>63</v>
      </c>
      <c r="B14" s="684"/>
      <c r="C14" s="684"/>
      <c r="D14" s="684"/>
      <c r="E14" s="685"/>
    </row>
    <row r="15" spans="1:5" ht="13.5" thickBot="1">
      <c r="A15" s="662" t="s">
        <v>42</v>
      </c>
      <c r="B15" s="663"/>
      <c r="C15" s="360" t="s">
        <v>123</v>
      </c>
      <c r="D15" s="664" t="s">
        <v>41</v>
      </c>
      <c r="E15" s="665"/>
    </row>
    <row r="16" spans="1:5" ht="12.75">
      <c r="A16" s="686">
        <v>41204</v>
      </c>
      <c r="B16" s="687"/>
      <c r="C16" s="687"/>
      <c r="D16" s="687"/>
      <c r="E16" s="688"/>
    </row>
    <row r="17" spans="1:5" ht="13.5" thickBot="1">
      <c r="A17" s="374"/>
      <c r="B17" s="362"/>
      <c r="C17" s="363" t="s">
        <v>69</v>
      </c>
      <c r="D17" s="375" t="s">
        <v>156</v>
      </c>
      <c r="E17" s="371" t="s">
        <v>79</v>
      </c>
    </row>
    <row r="18" spans="1:5" ht="13.5" thickBot="1">
      <c r="A18" s="366"/>
      <c r="B18" s="367"/>
      <c r="C18" s="368" t="s">
        <v>124</v>
      </c>
      <c r="D18" s="376" t="s">
        <v>157</v>
      </c>
      <c r="E18" s="370" t="s">
        <v>176</v>
      </c>
    </row>
    <row r="19" spans="1:5" ht="13.5" thickBot="1">
      <c r="A19" s="361"/>
      <c r="B19" s="362"/>
      <c r="C19" s="363" t="s">
        <v>125</v>
      </c>
      <c r="D19" s="375" t="s">
        <v>158</v>
      </c>
      <c r="E19" s="371" t="s">
        <v>145</v>
      </c>
    </row>
    <row r="20" spans="1:5" ht="13.5" thickBot="1">
      <c r="A20" s="366" t="s">
        <v>522</v>
      </c>
      <c r="B20" s="367" t="s">
        <v>149</v>
      </c>
      <c r="C20" s="368" t="s">
        <v>126</v>
      </c>
      <c r="D20" s="376"/>
      <c r="E20" s="370"/>
    </row>
    <row r="21" spans="1:5" ht="13.5" thickBot="1">
      <c r="A21" s="361"/>
      <c r="B21" s="362"/>
      <c r="C21" s="363" t="s">
        <v>127</v>
      </c>
      <c r="D21" s="375" t="s">
        <v>159</v>
      </c>
      <c r="E21" s="371" t="s">
        <v>177</v>
      </c>
    </row>
    <row r="22" spans="1:5" ht="13.5" thickBot="1">
      <c r="A22" s="366" t="s">
        <v>522</v>
      </c>
      <c r="B22" s="367" t="s">
        <v>170</v>
      </c>
      <c r="C22" s="368" t="s">
        <v>128</v>
      </c>
      <c r="D22" s="376"/>
      <c r="E22" s="370"/>
    </row>
    <row r="23" spans="1:5" ht="13.5" thickBot="1">
      <c r="A23" s="361"/>
      <c r="B23" s="362"/>
      <c r="C23" s="363" t="s">
        <v>129</v>
      </c>
      <c r="D23" s="375" t="s">
        <v>160</v>
      </c>
      <c r="E23" s="371" t="s">
        <v>178</v>
      </c>
    </row>
    <row r="24" spans="1:5" ht="13.5" thickBot="1">
      <c r="A24" s="366"/>
      <c r="B24" s="367"/>
      <c r="C24" s="368" t="s">
        <v>130</v>
      </c>
      <c r="D24" s="376" t="s">
        <v>161</v>
      </c>
      <c r="E24" s="370" t="s">
        <v>176</v>
      </c>
    </row>
    <row r="25" spans="1:5" ht="13.5" thickBot="1">
      <c r="A25" s="361"/>
      <c r="B25" s="362"/>
      <c r="C25" s="363" t="s">
        <v>131</v>
      </c>
      <c r="D25" s="375" t="s">
        <v>162</v>
      </c>
      <c r="E25" s="371" t="s">
        <v>176</v>
      </c>
    </row>
    <row r="26" spans="1:5" ht="13.5" thickBot="1">
      <c r="A26" s="366" t="s">
        <v>523</v>
      </c>
      <c r="B26" s="367" t="s">
        <v>162</v>
      </c>
      <c r="C26" s="368" t="s">
        <v>132</v>
      </c>
      <c r="D26" s="376"/>
      <c r="E26" s="370"/>
    </row>
    <row r="27" spans="1:5" ht="13.5" thickBot="1">
      <c r="A27" s="361"/>
      <c r="B27" s="362"/>
      <c r="C27" s="363" t="s">
        <v>133</v>
      </c>
      <c r="D27" s="375" t="s">
        <v>163</v>
      </c>
      <c r="E27" s="371" t="s">
        <v>176</v>
      </c>
    </row>
    <row r="28" spans="1:5" ht="13.5" thickBot="1">
      <c r="A28" s="366" t="s">
        <v>523</v>
      </c>
      <c r="B28" s="367" t="s">
        <v>171</v>
      </c>
      <c r="C28" s="368" t="s">
        <v>134</v>
      </c>
      <c r="D28" s="376"/>
      <c r="E28" s="370"/>
    </row>
    <row r="29" spans="1:5" ht="13.5" thickBot="1">
      <c r="A29" s="361"/>
      <c r="B29" s="362"/>
      <c r="C29" s="363" t="s">
        <v>135</v>
      </c>
      <c r="D29" s="375" t="s">
        <v>164</v>
      </c>
      <c r="E29" s="371" t="s">
        <v>179</v>
      </c>
    </row>
    <row r="30" spans="1:5" ht="13.5" thickBot="1">
      <c r="A30" s="366"/>
      <c r="B30" s="367"/>
      <c r="C30" s="368" t="s">
        <v>136</v>
      </c>
      <c r="D30" s="376" t="s">
        <v>165</v>
      </c>
      <c r="E30" s="370" t="s">
        <v>178</v>
      </c>
    </row>
    <row r="31" spans="1:5" ht="13.5" thickBot="1">
      <c r="A31" s="361"/>
      <c r="B31" s="362"/>
      <c r="C31" s="363" t="s">
        <v>137</v>
      </c>
      <c r="D31" s="375" t="s">
        <v>166</v>
      </c>
      <c r="E31" s="371" t="s">
        <v>176</v>
      </c>
    </row>
    <row r="32" spans="1:5" ht="13.5" thickBot="1">
      <c r="A32" s="366"/>
      <c r="B32" s="367"/>
      <c r="C32" s="368" t="s">
        <v>138</v>
      </c>
      <c r="D32" s="376" t="s">
        <v>167</v>
      </c>
      <c r="E32" s="370" t="s">
        <v>176</v>
      </c>
    </row>
    <row r="33" spans="1:5" ht="13.5" thickBot="1">
      <c r="A33" s="361"/>
      <c r="B33" s="362"/>
      <c r="C33" s="363" t="s">
        <v>139</v>
      </c>
      <c r="D33" s="375" t="s">
        <v>168</v>
      </c>
      <c r="E33" s="371" t="s">
        <v>177</v>
      </c>
    </row>
    <row r="34" spans="1:5" ht="13.5" thickBot="1">
      <c r="A34" s="366"/>
      <c r="B34" s="367"/>
      <c r="C34" s="368" t="s">
        <v>140</v>
      </c>
      <c r="D34" s="376" t="s">
        <v>152</v>
      </c>
      <c r="E34" s="370" t="s">
        <v>176</v>
      </c>
    </row>
    <row r="35" spans="1:5" ht="13.5" thickBot="1">
      <c r="A35" s="361" t="s">
        <v>180</v>
      </c>
      <c r="B35" s="362" t="s">
        <v>172</v>
      </c>
      <c r="C35" s="363" t="s">
        <v>141</v>
      </c>
      <c r="D35" s="375"/>
      <c r="E35" s="371"/>
    </row>
    <row r="36" spans="1:5" ht="13.5" thickBot="1">
      <c r="A36" s="366"/>
      <c r="B36" s="367"/>
      <c r="C36" s="368" t="s">
        <v>142</v>
      </c>
      <c r="D36" s="376" t="s">
        <v>169</v>
      </c>
      <c r="E36" s="370" t="s">
        <v>145</v>
      </c>
    </row>
    <row r="37" spans="1:5" ht="13.5" thickBot="1">
      <c r="A37" s="361"/>
      <c r="B37" s="362"/>
      <c r="C37" s="363" t="s">
        <v>123</v>
      </c>
      <c r="D37" s="375" t="s">
        <v>169</v>
      </c>
      <c r="E37" s="371" t="s">
        <v>176</v>
      </c>
    </row>
    <row r="38" spans="1:5" ht="13.5" thickBot="1">
      <c r="A38" s="669" t="s">
        <v>143</v>
      </c>
      <c r="B38" s="670"/>
      <c r="C38" s="670"/>
      <c r="D38" s="670"/>
      <c r="E38" s="671"/>
    </row>
    <row r="39" spans="1:5" ht="13.5" thickBot="1">
      <c r="A39" s="372" t="s">
        <v>144</v>
      </c>
      <c r="B39" s="677"/>
      <c r="C39" s="677"/>
      <c r="D39" s="677"/>
      <c r="E39" s="678"/>
    </row>
    <row r="40" spans="1:5" ht="13.5" thickBot="1">
      <c r="A40" s="373"/>
      <c r="B40" s="373"/>
      <c r="C40" s="255"/>
      <c r="D40" s="270"/>
      <c r="E40" s="270"/>
    </row>
    <row r="41" spans="1:5" ht="13.5" thickBot="1">
      <c r="A41" s="682" t="s">
        <v>173</v>
      </c>
      <c r="B41" s="660"/>
      <c r="C41" s="660"/>
      <c r="D41" s="660"/>
      <c r="E41" s="661"/>
    </row>
    <row r="42" spans="1:5" ht="13.5" thickBot="1">
      <c r="A42" s="662" t="s">
        <v>121</v>
      </c>
      <c r="B42" s="663"/>
      <c r="C42" s="360" t="s">
        <v>77</v>
      </c>
      <c r="D42" s="664" t="s">
        <v>58</v>
      </c>
      <c r="E42" s="665"/>
    </row>
    <row r="43" spans="1:5" ht="13.5" thickBot="1">
      <c r="A43" s="666">
        <v>41206</v>
      </c>
      <c r="B43" s="667"/>
      <c r="C43" s="667"/>
      <c r="D43" s="667"/>
      <c r="E43" s="668"/>
    </row>
    <row r="44" spans="1:5" ht="13.5" thickBot="1">
      <c r="A44" s="361" t="s">
        <v>181</v>
      </c>
      <c r="B44" s="362"/>
      <c r="C44" s="363"/>
      <c r="D44" s="364"/>
      <c r="E44" s="365" t="s">
        <v>86</v>
      </c>
    </row>
    <row r="45" spans="1:5" ht="13.5" thickBot="1">
      <c r="A45" s="366" t="s">
        <v>182</v>
      </c>
      <c r="B45" s="367"/>
      <c r="C45" s="368"/>
      <c r="D45" s="369"/>
      <c r="E45" s="370" t="s">
        <v>418</v>
      </c>
    </row>
    <row r="46" spans="1:5" ht="13.5" thickBot="1">
      <c r="A46" s="361" t="s">
        <v>183</v>
      </c>
      <c r="B46" s="362"/>
      <c r="C46" s="363"/>
      <c r="D46" s="364"/>
      <c r="E46" s="371" t="s">
        <v>90</v>
      </c>
    </row>
    <row r="47" spans="1:5" ht="13.5" thickBot="1">
      <c r="A47" s="366" t="s">
        <v>184</v>
      </c>
      <c r="B47" s="367"/>
      <c r="C47" s="368"/>
      <c r="D47" s="369"/>
      <c r="E47" s="370"/>
    </row>
    <row r="48" spans="1:5" ht="13.5" thickBot="1">
      <c r="A48" s="669" t="s">
        <v>174</v>
      </c>
      <c r="B48" s="670"/>
      <c r="C48" s="670"/>
      <c r="D48" s="670"/>
      <c r="E48" s="671"/>
    </row>
    <row r="49" spans="1:5" ht="13.5" thickBot="1">
      <c r="A49" s="372" t="s">
        <v>144</v>
      </c>
      <c r="B49" s="677" t="s">
        <v>175</v>
      </c>
      <c r="C49" s="677"/>
      <c r="D49" s="677"/>
      <c r="E49" s="678"/>
    </row>
    <row r="50" spans="1:5" ht="13.5" thickBot="1">
      <c r="A50" s="373"/>
      <c r="B50" s="373"/>
      <c r="C50" s="255"/>
      <c r="D50" s="270"/>
      <c r="E50" s="270"/>
    </row>
    <row r="51" spans="1:5" ht="13.5" thickBot="1">
      <c r="A51" s="682" t="s">
        <v>63</v>
      </c>
      <c r="B51" s="660"/>
      <c r="C51" s="660"/>
      <c r="D51" s="660"/>
      <c r="E51" s="661"/>
    </row>
    <row r="52" spans="1:5" ht="13.5" thickBot="1">
      <c r="A52" s="662" t="s">
        <v>41</v>
      </c>
      <c r="B52" s="663"/>
      <c r="C52" s="360" t="s">
        <v>185</v>
      </c>
      <c r="D52" s="664" t="s">
        <v>60</v>
      </c>
      <c r="E52" s="665"/>
    </row>
    <row r="53" spans="1:5" ht="13.5" thickBot="1">
      <c r="A53" s="666">
        <v>41207</v>
      </c>
      <c r="B53" s="667"/>
      <c r="C53" s="667"/>
      <c r="D53" s="667"/>
      <c r="E53" s="668"/>
    </row>
    <row r="54" spans="1:5" ht="13.5" thickBot="1">
      <c r="A54" s="361" t="s">
        <v>179</v>
      </c>
      <c r="B54" s="362" t="s">
        <v>186</v>
      </c>
      <c r="C54" s="363"/>
      <c r="D54" s="364"/>
      <c r="E54" s="365"/>
    </row>
    <row r="55" spans="1:5" ht="13.5" thickBot="1">
      <c r="A55" s="366" t="s">
        <v>145</v>
      </c>
      <c r="B55" s="367" t="s">
        <v>187</v>
      </c>
      <c r="C55" s="368"/>
      <c r="D55" s="369"/>
      <c r="E55" s="370"/>
    </row>
    <row r="56" spans="1:5" ht="13.5" thickBot="1">
      <c r="A56" s="361" t="s">
        <v>176</v>
      </c>
      <c r="B56" s="362" t="s">
        <v>164</v>
      </c>
      <c r="C56" s="363"/>
      <c r="D56" s="364"/>
      <c r="E56" s="371"/>
    </row>
    <row r="57" spans="1:5" ht="13.5" thickBot="1">
      <c r="A57" s="366"/>
      <c r="B57" s="367"/>
      <c r="C57" s="368"/>
      <c r="D57" s="369" t="s">
        <v>152</v>
      </c>
      <c r="E57" s="370" t="s">
        <v>188</v>
      </c>
    </row>
    <row r="58" spans="1:5" ht="13.5" thickBot="1">
      <c r="A58" s="361" t="s">
        <v>178</v>
      </c>
      <c r="B58" s="362" t="s">
        <v>152</v>
      </c>
      <c r="C58" s="363"/>
      <c r="D58" s="364"/>
      <c r="E58" s="371"/>
    </row>
    <row r="59" spans="1:5" ht="13.5" thickBot="1">
      <c r="A59" s="669" t="s">
        <v>189</v>
      </c>
      <c r="B59" s="670"/>
      <c r="C59" s="670"/>
      <c r="D59" s="670"/>
      <c r="E59" s="671"/>
    </row>
    <row r="60" spans="1:5" ht="13.5" thickBot="1">
      <c r="A60" s="372" t="s">
        <v>144</v>
      </c>
      <c r="B60" s="677" t="s">
        <v>190</v>
      </c>
      <c r="C60" s="677"/>
      <c r="D60" s="677"/>
      <c r="E60" s="678"/>
    </row>
    <row r="61" spans="1:5" ht="13.5" thickBot="1">
      <c r="A61" s="373"/>
      <c r="B61" s="373"/>
      <c r="C61" s="255"/>
      <c r="D61" s="270"/>
      <c r="E61" s="270"/>
    </row>
    <row r="62" spans="1:5" ht="13.5" thickBot="1">
      <c r="A62" s="682" t="s">
        <v>191</v>
      </c>
      <c r="B62" s="660"/>
      <c r="C62" s="660"/>
      <c r="D62" s="660"/>
      <c r="E62" s="661"/>
    </row>
    <row r="63" spans="1:5" ht="13.5" thickBot="1">
      <c r="A63" s="662" t="s">
        <v>43</v>
      </c>
      <c r="B63" s="663"/>
      <c r="C63" s="360" t="s">
        <v>192</v>
      </c>
      <c r="D63" s="664" t="s">
        <v>46</v>
      </c>
      <c r="E63" s="665"/>
    </row>
    <row r="64" spans="1:5" ht="13.5" thickBot="1">
      <c r="A64" s="666">
        <v>41208</v>
      </c>
      <c r="B64" s="667"/>
      <c r="C64" s="667"/>
      <c r="D64" s="667"/>
      <c r="E64" s="668"/>
    </row>
    <row r="65" spans="1:5" ht="13.5" thickBot="1">
      <c r="A65" s="361" t="s">
        <v>196</v>
      </c>
      <c r="B65" s="362"/>
      <c r="C65" s="363"/>
      <c r="D65" s="364"/>
      <c r="E65" s="365" t="s">
        <v>194</v>
      </c>
    </row>
    <row r="66" spans="1:5" ht="13.5" thickBot="1">
      <c r="A66" s="366" t="s">
        <v>197</v>
      </c>
      <c r="B66" s="367"/>
      <c r="C66" s="368"/>
      <c r="D66" s="369"/>
      <c r="E66" s="370" t="s">
        <v>193</v>
      </c>
    </row>
    <row r="67" spans="1:5" ht="13.5" thickBot="1">
      <c r="A67" s="361"/>
      <c r="B67" s="362"/>
      <c r="C67" s="363"/>
      <c r="D67" s="364"/>
      <c r="E67" s="371" t="s">
        <v>195</v>
      </c>
    </row>
    <row r="68" spans="1:5" ht="13.5" thickBot="1">
      <c r="A68" s="669" t="s">
        <v>143</v>
      </c>
      <c r="B68" s="670"/>
      <c r="C68" s="670"/>
      <c r="D68" s="670"/>
      <c r="E68" s="671"/>
    </row>
    <row r="69" spans="1:5" ht="13.5" thickBot="1">
      <c r="A69" s="372" t="s">
        <v>144</v>
      </c>
      <c r="B69" s="677"/>
      <c r="C69" s="677"/>
      <c r="D69" s="677"/>
      <c r="E69" s="678"/>
    </row>
    <row r="70" spans="1:5" ht="13.5" thickBot="1">
      <c r="A70" s="373"/>
      <c r="B70" s="373"/>
      <c r="C70" s="255"/>
      <c r="D70" s="270"/>
      <c r="E70" s="270"/>
    </row>
    <row r="71" spans="1:5" ht="13.5" thickBot="1">
      <c r="A71" s="682" t="s">
        <v>191</v>
      </c>
      <c r="B71" s="660"/>
      <c r="C71" s="660"/>
      <c r="D71" s="660"/>
      <c r="E71" s="661"/>
    </row>
    <row r="72" spans="1:5" ht="13.5" thickBot="1">
      <c r="A72" s="662" t="s">
        <v>115</v>
      </c>
      <c r="B72" s="663"/>
      <c r="C72" s="360" t="s">
        <v>198</v>
      </c>
      <c r="D72" s="664" t="s">
        <v>70</v>
      </c>
      <c r="E72" s="665"/>
    </row>
    <row r="73" spans="1:5" ht="13.5" thickBot="1">
      <c r="A73" s="666">
        <v>41210</v>
      </c>
      <c r="B73" s="667"/>
      <c r="C73" s="667"/>
      <c r="D73" s="667"/>
      <c r="E73" s="668"/>
    </row>
    <row r="74" spans="1:5" ht="13.5" thickBot="1">
      <c r="A74" s="361"/>
      <c r="B74" s="362"/>
      <c r="C74" s="363" t="s">
        <v>69</v>
      </c>
      <c r="D74" s="364" t="s">
        <v>202</v>
      </c>
      <c r="E74" s="365" t="s">
        <v>203</v>
      </c>
    </row>
    <row r="75" spans="1:5" ht="13.5" thickBot="1">
      <c r="A75" s="366" t="s">
        <v>204</v>
      </c>
      <c r="B75" s="367" t="s">
        <v>206</v>
      </c>
      <c r="C75" s="368" t="s">
        <v>64</v>
      </c>
      <c r="D75" s="369"/>
      <c r="E75" s="370"/>
    </row>
    <row r="76" spans="1:5" ht="13.5" thickBot="1">
      <c r="A76" s="361" t="s">
        <v>205</v>
      </c>
      <c r="B76" s="362" t="s">
        <v>207</v>
      </c>
      <c r="C76" s="363" t="s">
        <v>199</v>
      </c>
      <c r="D76" s="364"/>
      <c r="E76" s="371"/>
    </row>
    <row r="77" spans="1:5" ht="13.5" thickBot="1">
      <c r="A77" s="366" t="s">
        <v>205</v>
      </c>
      <c r="B77" s="367" t="s">
        <v>154</v>
      </c>
      <c r="C77" s="368" t="s">
        <v>200</v>
      </c>
      <c r="D77" s="369"/>
      <c r="E77" s="370"/>
    </row>
    <row r="78" spans="1:5" ht="13.5" thickBot="1">
      <c r="A78" s="361"/>
      <c r="B78" s="362"/>
      <c r="C78" s="363" t="s">
        <v>201</v>
      </c>
      <c r="D78" s="364" t="s">
        <v>208</v>
      </c>
      <c r="E78" s="371" t="s">
        <v>209</v>
      </c>
    </row>
    <row r="79" spans="1:5" ht="13.5" thickBot="1">
      <c r="A79" s="366"/>
      <c r="B79" s="367"/>
      <c r="C79" s="368" t="s">
        <v>198</v>
      </c>
      <c r="D79" s="369" t="s">
        <v>172</v>
      </c>
      <c r="E79" s="370" t="s">
        <v>210</v>
      </c>
    </row>
    <row r="80" spans="1:5" ht="13.5" thickBot="1">
      <c r="A80" s="669" t="s">
        <v>211</v>
      </c>
      <c r="B80" s="670"/>
      <c r="C80" s="670"/>
      <c r="D80" s="670"/>
      <c r="E80" s="671"/>
    </row>
    <row r="81" spans="1:5" ht="13.5" thickBot="1">
      <c r="A81" s="372" t="s">
        <v>144</v>
      </c>
      <c r="B81" s="677"/>
      <c r="C81" s="677"/>
      <c r="D81" s="677"/>
      <c r="E81" s="678"/>
    </row>
    <row r="82" spans="1:5" ht="13.5" thickBot="1">
      <c r="A82" s="373"/>
      <c r="B82" s="373"/>
      <c r="C82" s="255"/>
      <c r="D82" s="270"/>
      <c r="E82" s="270"/>
    </row>
    <row r="83" spans="1:5" ht="13.5" thickBot="1">
      <c r="A83" s="682" t="s">
        <v>219</v>
      </c>
      <c r="B83" s="660"/>
      <c r="C83" s="660"/>
      <c r="D83" s="660"/>
      <c r="E83" s="661"/>
    </row>
    <row r="84" spans="1:5" ht="13.5" thickBot="1">
      <c r="A84" s="662" t="s">
        <v>60</v>
      </c>
      <c r="B84" s="663"/>
      <c r="C84" s="360" t="s">
        <v>226</v>
      </c>
      <c r="D84" s="664" t="s">
        <v>71</v>
      </c>
      <c r="E84" s="665"/>
    </row>
    <row r="85" spans="1:5" ht="13.5" thickBot="1">
      <c r="A85" s="666">
        <v>41211</v>
      </c>
      <c r="B85" s="667"/>
      <c r="C85" s="667"/>
      <c r="D85" s="667"/>
      <c r="E85" s="668"/>
    </row>
    <row r="86" spans="1:5" ht="13.5" thickBot="1">
      <c r="A86" s="361"/>
      <c r="B86" s="362"/>
      <c r="C86" s="363" t="s">
        <v>69</v>
      </c>
      <c r="D86" s="364" t="s">
        <v>164</v>
      </c>
      <c r="E86" s="365" t="s">
        <v>228</v>
      </c>
    </row>
    <row r="87" spans="1:5" ht="13.5" thickBot="1">
      <c r="A87" s="366" t="s">
        <v>229</v>
      </c>
      <c r="B87" s="367" t="s">
        <v>155</v>
      </c>
      <c r="C87" s="368" t="s">
        <v>64</v>
      </c>
      <c r="D87" s="369"/>
      <c r="E87" s="370"/>
    </row>
    <row r="88" spans="1:5" ht="13.5" thickBot="1">
      <c r="A88" s="361"/>
      <c r="B88" s="362"/>
      <c r="C88" s="363" t="s">
        <v>227</v>
      </c>
      <c r="D88" s="364" t="s">
        <v>172</v>
      </c>
      <c r="E88" s="371" t="s">
        <v>230</v>
      </c>
    </row>
    <row r="89" spans="1:5" ht="13.5" thickBot="1">
      <c r="A89" s="366" t="s">
        <v>233</v>
      </c>
      <c r="B89" s="367" t="s">
        <v>169</v>
      </c>
      <c r="C89" s="368" t="s">
        <v>226</v>
      </c>
      <c r="D89" s="369"/>
      <c r="E89" s="370"/>
    </row>
    <row r="90" spans="1:5" ht="13.5" thickBot="1">
      <c r="A90" s="669" t="s">
        <v>231</v>
      </c>
      <c r="B90" s="670"/>
      <c r="C90" s="670"/>
      <c r="D90" s="670"/>
      <c r="E90" s="671"/>
    </row>
    <row r="91" spans="1:5" ht="13.5" thickBot="1">
      <c r="A91" s="372" t="s">
        <v>144</v>
      </c>
      <c r="B91" s="677" t="s">
        <v>232</v>
      </c>
      <c r="C91" s="677"/>
      <c r="D91" s="677"/>
      <c r="E91" s="678"/>
    </row>
    <row r="92" spans="1:5" ht="13.5" thickBot="1">
      <c r="A92" s="373"/>
      <c r="B92" s="373"/>
      <c r="C92" s="255"/>
      <c r="D92" s="270"/>
      <c r="E92" s="270"/>
    </row>
    <row r="93" spans="1:5" ht="13.5" thickBot="1">
      <c r="A93" s="682" t="s">
        <v>191</v>
      </c>
      <c r="B93" s="660"/>
      <c r="C93" s="660"/>
      <c r="D93" s="660"/>
      <c r="E93" s="661"/>
    </row>
    <row r="94" spans="1:5" ht="13.5" thickBot="1">
      <c r="A94" s="662" t="s">
        <v>43</v>
      </c>
      <c r="B94" s="663"/>
      <c r="C94" s="360" t="s">
        <v>236</v>
      </c>
      <c r="D94" s="664" t="s">
        <v>116</v>
      </c>
      <c r="E94" s="665"/>
    </row>
    <row r="95" spans="1:5" ht="13.5" thickBot="1">
      <c r="A95" s="666">
        <v>41212</v>
      </c>
      <c r="B95" s="667"/>
      <c r="C95" s="667"/>
      <c r="D95" s="667"/>
      <c r="E95" s="668"/>
    </row>
    <row r="96" spans="1:5" ht="13.5" thickBot="1">
      <c r="A96" s="361" t="s">
        <v>196</v>
      </c>
      <c r="B96" s="362"/>
      <c r="C96" s="363"/>
      <c r="D96" s="364"/>
      <c r="E96" s="365" t="s">
        <v>238</v>
      </c>
    </row>
    <row r="97" spans="1:5" ht="13.5" thickBot="1">
      <c r="A97" s="366" t="s">
        <v>196</v>
      </c>
      <c r="B97" s="367"/>
      <c r="C97" s="368"/>
      <c r="D97" s="369"/>
      <c r="E97" s="370" t="s">
        <v>239</v>
      </c>
    </row>
    <row r="98" spans="1:5" ht="13.5" thickBot="1">
      <c r="A98" s="361" t="s">
        <v>196</v>
      </c>
      <c r="B98" s="362"/>
      <c r="C98" s="363"/>
      <c r="D98" s="364"/>
      <c r="E98" s="371" t="s">
        <v>240</v>
      </c>
    </row>
    <row r="99" spans="1:5" ht="13.5" thickBot="1">
      <c r="A99" s="366" t="s">
        <v>237</v>
      </c>
      <c r="B99" s="367"/>
      <c r="C99" s="368"/>
      <c r="D99" s="369"/>
      <c r="E99" s="370" t="s">
        <v>241</v>
      </c>
    </row>
    <row r="100" spans="1:5" ht="13.5" thickBot="1">
      <c r="A100" s="361"/>
      <c r="B100" s="362"/>
      <c r="C100" s="363"/>
      <c r="D100" s="364"/>
      <c r="E100" s="371" t="s">
        <v>241</v>
      </c>
    </row>
    <row r="101" spans="1:5" ht="13.5" thickBot="1">
      <c r="A101" s="366"/>
      <c r="B101" s="367"/>
      <c r="C101" s="368"/>
      <c r="D101" s="369"/>
      <c r="E101" s="370" t="s">
        <v>242</v>
      </c>
    </row>
    <row r="102" spans="1:5" ht="13.5" thickBot="1">
      <c r="A102" s="669" t="s">
        <v>282</v>
      </c>
      <c r="B102" s="670"/>
      <c r="C102" s="670"/>
      <c r="D102" s="670"/>
      <c r="E102" s="671"/>
    </row>
    <row r="103" spans="1:5" ht="13.5" thickBot="1">
      <c r="A103" s="372" t="s">
        <v>144</v>
      </c>
      <c r="B103" s="677" t="s">
        <v>243</v>
      </c>
      <c r="C103" s="677"/>
      <c r="D103" s="677"/>
      <c r="E103" s="678"/>
    </row>
    <row r="104" spans="1:5" ht="13.5" thickBot="1">
      <c r="A104" s="373"/>
      <c r="B104" s="373"/>
      <c r="C104" s="255"/>
      <c r="D104" s="270"/>
      <c r="E104" s="270"/>
    </row>
    <row r="105" spans="1:5" ht="13.5" thickBot="1">
      <c r="A105" s="682" t="s">
        <v>191</v>
      </c>
      <c r="B105" s="660"/>
      <c r="C105" s="660"/>
      <c r="D105" s="660"/>
      <c r="E105" s="661"/>
    </row>
    <row r="106" spans="1:5" ht="13.5" thickBot="1">
      <c r="A106" s="662" t="s">
        <v>59</v>
      </c>
      <c r="B106" s="663"/>
      <c r="C106" s="360" t="s">
        <v>245</v>
      </c>
      <c r="D106" s="664" t="s">
        <v>58</v>
      </c>
      <c r="E106" s="665"/>
    </row>
    <row r="107" spans="1:5" ht="13.5" thickBot="1">
      <c r="A107" s="666">
        <v>41213</v>
      </c>
      <c r="B107" s="667"/>
      <c r="C107" s="667"/>
      <c r="D107" s="667"/>
      <c r="E107" s="668"/>
    </row>
    <row r="108" spans="1:5" ht="13.5" thickBot="1">
      <c r="A108" s="361" t="s">
        <v>254</v>
      </c>
      <c r="B108" s="362" t="s">
        <v>156</v>
      </c>
      <c r="C108" s="363" t="s">
        <v>246</v>
      </c>
      <c r="D108" s="364"/>
      <c r="E108" s="365"/>
    </row>
    <row r="109" spans="1:5" ht="13.5" thickBot="1">
      <c r="A109" s="366" t="s">
        <v>254</v>
      </c>
      <c r="B109" s="367" t="s">
        <v>255</v>
      </c>
      <c r="C109" s="368" t="s">
        <v>247</v>
      </c>
      <c r="D109" s="369"/>
      <c r="E109" s="370"/>
    </row>
    <row r="110" spans="1:5" ht="13.5" thickBot="1">
      <c r="A110" s="361" t="s">
        <v>256</v>
      </c>
      <c r="B110" s="362" t="s">
        <v>257</v>
      </c>
      <c r="C110" s="363" t="s">
        <v>248</v>
      </c>
      <c r="D110" s="364"/>
      <c r="E110" s="371"/>
    </row>
    <row r="111" spans="1:5" ht="13.5" thickBot="1">
      <c r="A111" s="366" t="s">
        <v>256</v>
      </c>
      <c r="B111" s="367" t="s">
        <v>162</v>
      </c>
      <c r="C111" s="368" t="s">
        <v>249</v>
      </c>
      <c r="D111" s="369"/>
      <c r="E111" s="370"/>
    </row>
    <row r="112" spans="1:5" ht="13.5" thickBot="1">
      <c r="A112" s="361" t="s">
        <v>57</v>
      </c>
      <c r="B112" s="362"/>
      <c r="C112" s="363" t="s">
        <v>185</v>
      </c>
      <c r="D112" s="364" t="s">
        <v>151</v>
      </c>
      <c r="E112" s="371" t="s">
        <v>258</v>
      </c>
    </row>
    <row r="113" spans="1:5" ht="13.5" thickBot="1">
      <c r="A113" s="366" t="s">
        <v>256</v>
      </c>
      <c r="B113" s="367" t="s">
        <v>164</v>
      </c>
      <c r="C113" s="368" t="s">
        <v>250</v>
      </c>
      <c r="D113" s="369"/>
      <c r="E113" s="370"/>
    </row>
    <row r="114" spans="1:5" ht="13.5" thickBot="1">
      <c r="A114" s="361" t="s">
        <v>259</v>
      </c>
      <c r="B114" s="362" t="s">
        <v>260</v>
      </c>
      <c r="C114" s="363" t="s">
        <v>251</v>
      </c>
      <c r="D114" s="364"/>
      <c r="E114" s="371"/>
    </row>
    <row r="115" spans="1:5" ht="13.5" thickBot="1">
      <c r="A115" s="366" t="s">
        <v>57</v>
      </c>
      <c r="B115" s="367"/>
      <c r="C115" s="368" t="s">
        <v>252</v>
      </c>
      <c r="D115" s="369" t="s">
        <v>261</v>
      </c>
      <c r="E115" s="370" t="s">
        <v>378</v>
      </c>
    </row>
    <row r="116" spans="1:5" ht="13.5" thickBot="1">
      <c r="A116" s="361" t="s">
        <v>57</v>
      </c>
      <c r="B116" s="362"/>
      <c r="C116" s="363" t="s">
        <v>253</v>
      </c>
      <c r="D116" s="364" t="s">
        <v>208</v>
      </c>
      <c r="E116" s="371" t="s">
        <v>378</v>
      </c>
    </row>
    <row r="117" spans="1:5" ht="13.5" thickBot="1">
      <c r="A117" s="366" t="s">
        <v>256</v>
      </c>
      <c r="B117" s="367" t="s">
        <v>169</v>
      </c>
      <c r="C117" s="368" t="s">
        <v>245</v>
      </c>
      <c r="D117" s="369"/>
      <c r="E117" s="370"/>
    </row>
    <row r="118" spans="1:5" ht="13.5" thickBot="1">
      <c r="A118" s="669" t="s">
        <v>262</v>
      </c>
      <c r="B118" s="670"/>
      <c r="C118" s="670"/>
      <c r="D118" s="670"/>
      <c r="E118" s="671"/>
    </row>
    <row r="119" spans="1:5" ht="13.5" thickBot="1">
      <c r="A119" s="372" t="s">
        <v>144</v>
      </c>
      <c r="B119" s="677" t="s">
        <v>263</v>
      </c>
      <c r="C119" s="677"/>
      <c r="D119" s="677"/>
      <c r="E119" s="678"/>
    </row>
    <row r="120" spans="1:5" ht="13.5" thickBot="1">
      <c r="A120" s="373"/>
      <c r="B120" s="373"/>
      <c r="C120" s="255"/>
      <c r="D120" s="270"/>
      <c r="E120" s="270"/>
    </row>
    <row r="121" spans="1:5" ht="13.5" thickBot="1">
      <c r="A121" s="682" t="s">
        <v>173</v>
      </c>
      <c r="B121" s="660"/>
      <c r="C121" s="660"/>
      <c r="D121" s="660"/>
      <c r="E121" s="661"/>
    </row>
    <row r="122" spans="1:5" ht="13.5" thickBot="1">
      <c r="A122" s="662" t="s">
        <v>121</v>
      </c>
      <c r="B122" s="663"/>
      <c r="C122" s="360" t="s">
        <v>252</v>
      </c>
      <c r="D122" s="664" t="s">
        <v>70</v>
      </c>
      <c r="E122" s="665"/>
    </row>
    <row r="123" spans="1:5" ht="13.5" thickBot="1">
      <c r="A123" s="666">
        <v>41213</v>
      </c>
      <c r="B123" s="667"/>
      <c r="C123" s="667"/>
      <c r="D123" s="667"/>
      <c r="E123" s="668"/>
    </row>
    <row r="124" spans="1:5" ht="13.5" thickBot="1">
      <c r="A124" s="361" t="s">
        <v>182</v>
      </c>
      <c r="B124" s="362"/>
      <c r="C124" s="363"/>
      <c r="D124" s="364"/>
      <c r="E124" s="365" t="s">
        <v>266</v>
      </c>
    </row>
    <row r="125" spans="1:5" ht="13.5" thickBot="1">
      <c r="A125" s="366" t="s">
        <v>182</v>
      </c>
      <c r="B125" s="367"/>
      <c r="C125" s="368"/>
      <c r="D125" s="369"/>
      <c r="E125" s="370" t="s">
        <v>266</v>
      </c>
    </row>
    <row r="126" spans="1:5" ht="13.5" thickBot="1">
      <c r="A126" s="361" t="s">
        <v>269</v>
      </c>
      <c r="B126" s="362"/>
      <c r="C126" s="363"/>
      <c r="D126" s="364"/>
      <c r="E126" s="371"/>
    </row>
    <row r="127" spans="1:5" ht="13.5" thickBot="1">
      <c r="A127" s="366" t="s">
        <v>184</v>
      </c>
      <c r="B127" s="367"/>
      <c r="C127" s="368"/>
      <c r="D127" s="369"/>
      <c r="E127" s="370"/>
    </row>
    <row r="128" spans="1:5" ht="13.5" thickBot="1">
      <c r="A128" s="361" t="s">
        <v>181</v>
      </c>
      <c r="B128" s="362"/>
      <c r="C128" s="363"/>
      <c r="D128" s="364"/>
      <c r="E128" s="371"/>
    </row>
    <row r="129" spans="1:5" ht="13.5" thickBot="1">
      <c r="A129" s="366" t="s">
        <v>270</v>
      </c>
      <c r="B129" s="367"/>
      <c r="C129" s="368"/>
      <c r="D129" s="369"/>
      <c r="E129" s="370"/>
    </row>
    <row r="130" spans="1:5" ht="13.5" thickBot="1">
      <c r="A130" s="669" t="s">
        <v>143</v>
      </c>
      <c r="B130" s="670"/>
      <c r="C130" s="670"/>
      <c r="D130" s="670"/>
      <c r="E130" s="671"/>
    </row>
    <row r="131" spans="1:5" ht="13.5" thickBot="1">
      <c r="A131" s="372" t="s">
        <v>267</v>
      </c>
      <c r="B131" s="677" t="s">
        <v>268</v>
      </c>
      <c r="C131" s="677"/>
      <c r="D131" s="677"/>
      <c r="E131" s="678"/>
    </row>
    <row r="132" spans="1:5" ht="13.5" thickBot="1">
      <c r="A132" s="373"/>
      <c r="B132" s="373"/>
      <c r="C132" s="255"/>
      <c r="D132" s="270"/>
      <c r="E132" s="270"/>
    </row>
    <row r="133" spans="1:5" ht="13.5" thickBot="1">
      <c r="A133" s="682" t="s">
        <v>63</v>
      </c>
      <c r="B133" s="660"/>
      <c r="C133" s="660"/>
      <c r="D133" s="660"/>
      <c r="E133" s="661"/>
    </row>
    <row r="134" spans="1:5" ht="13.5" thickBot="1">
      <c r="A134" s="662" t="s">
        <v>272</v>
      </c>
      <c r="B134" s="663"/>
      <c r="C134" s="360" t="s">
        <v>77</v>
      </c>
      <c r="D134" s="664" t="s">
        <v>71</v>
      </c>
      <c r="E134" s="665"/>
    </row>
    <row r="135" spans="1:5" ht="13.5" thickBot="1">
      <c r="A135" s="666">
        <v>41214</v>
      </c>
      <c r="B135" s="667"/>
      <c r="C135" s="667"/>
      <c r="D135" s="667"/>
      <c r="E135" s="668"/>
    </row>
    <row r="136" spans="1:5" ht="13.5" thickBot="1">
      <c r="A136" s="361"/>
      <c r="B136" s="362"/>
      <c r="C136" s="363" t="s">
        <v>69</v>
      </c>
      <c r="D136" s="364" t="s">
        <v>157</v>
      </c>
      <c r="E136" s="365" t="s">
        <v>276</v>
      </c>
    </row>
    <row r="137" spans="1:5" ht="13.5" thickBot="1">
      <c r="A137" s="366"/>
      <c r="B137" s="367"/>
      <c r="C137" s="368" t="s">
        <v>124</v>
      </c>
      <c r="D137" s="369" t="s">
        <v>273</v>
      </c>
      <c r="E137" s="370" t="s">
        <v>277</v>
      </c>
    </row>
    <row r="138" spans="1:5" ht="13.5" thickBot="1">
      <c r="A138" s="361"/>
      <c r="B138" s="362"/>
      <c r="C138" s="363" t="s">
        <v>125</v>
      </c>
      <c r="D138" s="364" t="s">
        <v>150</v>
      </c>
      <c r="E138" s="371" t="s">
        <v>278</v>
      </c>
    </row>
    <row r="139" spans="1:5" ht="13.5" thickBot="1">
      <c r="A139" s="366" t="s">
        <v>176</v>
      </c>
      <c r="B139" s="367" t="s">
        <v>163</v>
      </c>
      <c r="C139" s="368" t="s">
        <v>126</v>
      </c>
      <c r="D139" s="369"/>
      <c r="E139" s="370"/>
    </row>
    <row r="140" spans="1:5" ht="13.5" thickBot="1">
      <c r="A140" s="361" t="s">
        <v>145</v>
      </c>
      <c r="B140" s="362" t="s">
        <v>207</v>
      </c>
      <c r="C140" s="363" t="s">
        <v>192</v>
      </c>
      <c r="D140" s="364"/>
      <c r="E140" s="371"/>
    </row>
    <row r="141" spans="1:5" ht="13.5" thickBot="1">
      <c r="A141" s="366" t="s">
        <v>178</v>
      </c>
      <c r="B141" s="367" t="s">
        <v>208</v>
      </c>
      <c r="C141" s="368" t="s">
        <v>198</v>
      </c>
      <c r="D141" s="369"/>
      <c r="E141" s="370"/>
    </row>
    <row r="142" spans="1:5" ht="13.5" thickBot="1">
      <c r="A142" s="674" t="s">
        <v>279</v>
      </c>
      <c r="B142" s="675"/>
      <c r="C142" s="675"/>
      <c r="D142" s="675"/>
      <c r="E142" s="676"/>
    </row>
    <row r="143" spans="1:5" ht="13.5" thickBot="1">
      <c r="A143" s="361" t="s">
        <v>176</v>
      </c>
      <c r="B143" s="362" t="s">
        <v>208</v>
      </c>
      <c r="C143" s="363" t="s">
        <v>77</v>
      </c>
      <c r="D143" s="364"/>
      <c r="E143" s="371"/>
    </row>
    <row r="144" spans="1:5" ht="13.5" thickBot="1">
      <c r="A144" s="669" t="s">
        <v>274</v>
      </c>
      <c r="B144" s="670"/>
      <c r="C144" s="670"/>
      <c r="D144" s="670"/>
      <c r="E144" s="671"/>
    </row>
    <row r="145" spans="1:5" ht="13.5" thickBot="1">
      <c r="A145" s="669" t="s">
        <v>275</v>
      </c>
      <c r="B145" s="670"/>
      <c r="C145" s="670"/>
      <c r="D145" s="670"/>
      <c r="E145" s="671"/>
    </row>
    <row r="146" spans="1:5" ht="13.5" thickBot="1">
      <c r="A146" s="372" t="s">
        <v>144</v>
      </c>
      <c r="B146" s="677" t="s">
        <v>232</v>
      </c>
      <c r="C146" s="677"/>
      <c r="D146" s="677"/>
      <c r="E146" s="678"/>
    </row>
    <row r="147" spans="1:5" ht="13.5" thickBot="1">
      <c r="A147" s="373"/>
      <c r="B147" s="373"/>
      <c r="C147" s="255"/>
      <c r="D147" s="270"/>
      <c r="E147" s="270"/>
    </row>
    <row r="148" spans="1:5" ht="13.5" thickBot="1">
      <c r="A148" s="682" t="s">
        <v>191</v>
      </c>
      <c r="B148" s="660"/>
      <c r="C148" s="660"/>
      <c r="D148" s="660"/>
      <c r="E148" s="661"/>
    </row>
    <row r="149" spans="1:5" ht="13.5" thickBot="1">
      <c r="A149" s="662" t="s">
        <v>43</v>
      </c>
      <c r="B149" s="663"/>
      <c r="C149" s="360" t="s">
        <v>283</v>
      </c>
      <c r="D149" s="664" t="s">
        <v>42</v>
      </c>
      <c r="E149" s="665"/>
    </row>
    <row r="150" spans="1:5" ht="13.5" thickBot="1">
      <c r="A150" s="666">
        <v>41215</v>
      </c>
      <c r="B150" s="667"/>
      <c r="C150" s="667"/>
      <c r="D150" s="667"/>
      <c r="E150" s="668"/>
    </row>
    <row r="151" spans="1:5" ht="13.5" thickBot="1">
      <c r="A151" s="361" t="s">
        <v>196</v>
      </c>
      <c r="B151" s="362"/>
      <c r="C151" s="363"/>
      <c r="D151" s="364"/>
      <c r="E151" s="365" t="s">
        <v>286</v>
      </c>
    </row>
    <row r="152" spans="1:5" ht="13.5" thickBot="1">
      <c r="A152" s="366" t="s">
        <v>196</v>
      </c>
      <c r="B152" s="367"/>
      <c r="C152" s="368"/>
      <c r="D152" s="369"/>
      <c r="E152" s="370" t="s">
        <v>523</v>
      </c>
    </row>
    <row r="153" spans="1:5" ht="13.5" thickBot="1">
      <c r="A153" s="361" t="s">
        <v>284</v>
      </c>
      <c r="B153" s="362"/>
      <c r="C153" s="363"/>
      <c r="D153" s="364"/>
      <c r="E153" s="371"/>
    </row>
    <row r="154" spans="1:5" ht="13.5" thickBot="1">
      <c r="A154" s="366" t="s">
        <v>285</v>
      </c>
      <c r="B154" s="367"/>
      <c r="C154" s="368"/>
      <c r="D154" s="369"/>
      <c r="E154" s="370"/>
    </row>
    <row r="155" spans="1:5" ht="13.5" thickBot="1">
      <c r="A155" s="669" t="s">
        <v>287</v>
      </c>
      <c r="B155" s="670"/>
      <c r="C155" s="670"/>
      <c r="D155" s="670"/>
      <c r="E155" s="671"/>
    </row>
    <row r="156" spans="1:5" ht="13.5" thickBot="1">
      <c r="A156" s="372" t="s">
        <v>144</v>
      </c>
      <c r="B156" s="677" t="s">
        <v>288</v>
      </c>
      <c r="C156" s="677"/>
      <c r="D156" s="677"/>
      <c r="E156" s="678"/>
    </row>
    <row r="157" spans="1:5" ht="13.5" thickBot="1">
      <c r="A157" s="373"/>
      <c r="B157" s="373"/>
      <c r="C157" s="255"/>
      <c r="D157" s="270"/>
      <c r="E157" s="270"/>
    </row>
    <row r="158" spans="1:5" ht="13.5" thickBot="1">
      <c r="A158" s="682" t="s">
        <v>173</v>
      </c>
      <c r="B158" s="660"/>
      <c r="C158" s="660"/>
      <c r="D158" s="660"/>
      <c r="E158" s="661"/>
    </row>
    <row r="159" spans="1:5" ht="13.5" thickBot="1">
      <c r="A159" s="662" t="s">
        <v>46</v>
      </c>
      <c r="B159" s="663"/>
      <c r="C159" s="360" t="s">
        <v>290</v>
      </c>
      <c r="D159" s="664" t="s">
        <v>291</v>
      </c>
      <c r="E159" s="665"/>
    </row>
    <row r="160" spans="1:5" ht="13.5" thickBot="1">
      <c r="A160" s="666">
        <v>41216</v>
      </c>
      <c r="B160" s="667"/>
      <c r="C160" s="667"/>
      <c r="D160" s="667"/>
      <c r="E160" s="668"/>
    </row>
    <row r="161" spans="1:5" ht="13.5" thickBot="1">
      <c r="A161" s="361"/>
      <c r="B161" s="362"/>
      <c r="C161" s="363" t="s">
        <v>69</v>
      </c>
      <c r="D161" s="364"/>
      <c r="E161" s="365" t="s">
        <v>292</v>
      </c>
    </row>
    <row r="162" spans="1:5" ht="13.5" thickBot="1">
      <c r="A162" s="366"/>
      <c r="B162" s="367"/>
      <c r="C162" s="368" t="s">
        <v>124</v>
      </c>
      <c r="D162" s="369"/>
      <c r="E162" s="370" t="s">
        <v>292</v>
      </c>
    </row>
    <row r="163" spans="1:5" ht="13.5" thickBot="1">
      <c r="A163" s="361" t="s">
        <v>293</v>
      </c>
      <c r="B163" s="362"/>
      <c r="C163" s="363" t="s">
        <v>227</v>
      </c>
      <c r="D163" s="364"/>
      <c r="E163" s="371"/>
    </row>
    <row r="164" spans="1:5" ht="13.5" thickBot="1">
      <c r="A164" s="366"/>
      <c r="B164" s="367"/>
      <c r="C164" s="368"/>
      <c r="D164" s="369"/>
      <c r="E164" s="370"/>
    </row>
    <row r="165" spans="1:5" ht="13.5" thickBot="1">
      <c r="A165" s="669" t="s">
        <v>294</v>
      </c>
      <c r="B165" s="670"/>
      <c r="C165" s="670"/>
      <c r="D165" s="670"/>
      <c r="E165" s="671"/>
    </row>
    <row r="166" spans="1:5" ht="13.5" thickBot="1">
      <c r="A166" s="372" t="s">
        <v>144</v>
      </c>
      <c r="B166" s="677"/>
      <c r="C166" s="677"/>
      <c r="D166" s="677"/>
      <c r="E166" s="678"/>
    </row>
    <row r="167" spans="1:5" ht="13.5" thickBot="1">
      <c r="A167" s="373"/>
      <c r="B167" s="373"/>
      <c r="C167" s="255"/>
      <c r="D167" s="270"/>
      <c r="E167" s="270"/>
    </row>
    <row r="168" spans="1:5" ht="13.5" thickBot="1">
      <c r="A168" s="682" t="s">
        <v>219</v>
      </c>
      <c r="B168" s="660"/>
      <c r="C168" s="660"/>
      <c r="D168" s="660"/>
      <c r="E168" s="661"/>
    </row>
    <row r="169" spans="1:5" ht="13.5" thickBot="1">
      <c r="A169" s="662" t="s">
        <v>115</v>
      </c>
      <c r="B169" s="663"/>
      <c r="C169" s="360" t="s">
        <v>128</v>
      </c>
      <c r="D169" s="664" t="s">
        <v>116</v>
      </c>
      <c r="E169" s="665"/>
    </row>
    <row r="170" spans="1:5" ht="13.5" thickBot="1">
      <c r="A170" s="666">
        <v>41217</v>
      </c>
      <c r="B170" s="667"/>
      <c r="C170" s="667"/>
      <c r="D170" s="667"/>
      <c r="E170" s="668"/>
    </row>
    <row r="171" spans="1:5" ht="13.5" thickBot="1">
      <c r="A171" s="361" t="s">
        <v>204</v>
      </c>
      <c r="B171" s="362" t="s">
        <v>158</v>
      </c>
      <c r="C171" s="363" t="s">
        <v>246</v>
      </c>
      <c r="D171" s="364"/>
      <c r="E171" s="365"/>
    </row>
    <row r="172" spans="1:5" ht="13.5" thickBot="1">
      <c r="A172" s="366"/>
      <c r="B172" s="367"/>
      <c r="C172" s="368" t="s">
        <v>301</v>
      </c>
      <c r="D172" s="369" t="s">
        <v>303</v>
      </c>
      <c r="E172" s="370" t="s">
        <v>240</v>
      </c>
    </row>
    <row r="173" spans="1:5" ht="13.5" thickBot="1">
      <c r="A173" s="361"/>
      <c r="B173" s="362"/>
      <c r="C173" s="363" t="s">
        <v>227</v>
      </c>
      <c r="D173" s="364" t="s">
        <v>257</v>
      </c>
      <c r="E173" s="371" t="s">
        <v>242</v>
      </c>
    </row>
    <row r="174" spans="1:5" ht="13.5" thickBot="1">
      <c r="A174" s="366" t="s">
        <v>234</v>
      </c>
      <c r="B174" s="367" t="s">
        <v>150</v>
      </c>
      <c r="C174" s="368" t="s">
        <v>226</v>
      </c>
      <c r="D174" s="369"/>
      <c r="E174" s="370"/>
    </row>
    <row r="175" spans="1:5" ht="13.5" thickBot="1">
      <c r="A175" s="361"/>
      <c r="B175" s="362"/>
      <c r="C175" s="363" t="s">
        <v>192</v>
      </c>
      <c r="D175" s="364" t="s">
        <v>163</v>
      </c>
      <c r="E175" s="371" t="s">
        <v>240</v>
      </c>
    </row>
    <row r="176" spans="1:5" ht="13.5" thickBot="1">
      <c r="A176" s="366"/>
      <c r="B176" s="367"/>
      <c r="C176" s="368" t="s">
        <v>302</v>
      </c>
      <c r="D176" s="369" t="s">
        <v>304</v>
      </c>
      <c r="E176" s="370" t="s">
        <v>299</v>
      </c>
    </row>
    <row r="177" spans="1:5" ht="13.5" thickBot="1">
      <c r="A177" s="669" t="s">
        <v>305</v>
      </c>
      <c r="B177" s="670"/>
      <c r="C177" s="670"/>
      <c r="D177" s="670"/>
      <c r="E177" s="671"/>
    </row>
    <row r="178" spans="1:5" ht="13.5" thickBot="1">
      <c r="A178" s="372" t="s">
        <v>144</v>
      </c>
      <c r="B178" s="677" t="s">
        <v>306</v>
      </c>
      <c r="C178" s="677"/>
      <c r="D178" s="677"/>
      <c r="E178" s="678"/>
    </row>
    <row r="179" spans="1:5" ht="13.5" thickBot="1">
      <c r="A179" s="373"/>
      <c r="B179" s="373"/>
      <c r="C179" s="255"/>
      <c r="D179" s="270"/>
      <c r="E179" s="270"/>
    </row>
    <row r="180" spans="1:5" ht="13.5" thickBot="1">
      <c r="A180" s="682" t="s">
        <v>63</v>
      </c>
      <c r="B180" s="660"/>
      <c r="C180" s="660"/>
      <c r="D180" s="660"/>
      <c r="E180" s="661"/>
    </row>
    <row r="181" spans="1:5" ht="13.5" thickBot="1">
      <c r="A181" s="662" t="s">
        <v>47</v>
      </c>
      <c r="B181" s="663"/>
      <c r="C181" s="360" t="s">
        <v>297</v>
      </c>
      <c r="D181" s="664" t="s">
        <v>58</v>
      </c>
      <c r="E181" s="665"/>
    </row>
    <row r="182" spans="1:5" ht="13.5" thickBot="1">
      <c r="A182" s="666">
        <v>41217</v>
      </c>
      <c r="B182" s="667"/>
      <c r="C182" s="667"/>
      <c r="D182" s="667"/>
      <c r="E182" s="668"/>
    </row>
    <row r="183" spans="1:5" ht="13.5" thickBot="1">
      <c r="A183" s="361" t="s">
        <v>311</v>
      </c>
      <c r="B183" s="362"/>
      <c r="C183" s="363" t="s">
        <v>246</v>
      </c>
      <c r="D183" s="364"/>
      <c r="E183" s="365"/>
    </row>
    <row r="184" spans="1:5" ht="13.5" thickBot="1">
      <c r="A184" s="366" t="s">
        <v>312</v>
      </c>
      <c r="B184" s="367"/>
      <c r="C184" s="368" t="s">
        <v>247</v>
      </c>
      <c r="D184" s="369"/>
      <c r="E184" s="370"/>
    </row>
    <row r="185" spans="1:5" ht="13.5" thickBot="1">
      <c r="A185" s="361" t="s">
        <v>311</v>
      </c>
      <c r="B185" s="362"/>
      <c r="C185" s="363" t="s">
        <v>248</v>
      </c>
      <c r="D185" s="364"/>
      <c r="E185" s="371"/>
    </row>
    <row r="186" spans="1:5" ht="13.5" thickBot="1">
      <c r="A186" s="366" t="s">
        <v>57</v>
      </c>
      <c r="B186" s="367"/>
      <c r="C186" s="368" t="s">
        <v>200</v>
      </c>
      <c r="D186" s="369"/>
      <c r="E186" s="370" t="s">
        <v>418</v>
      </c>
    </row>
    <row r="187" spans="1:5" ht="13.5" thickBot="1">
      <c r="A187" s="361" t="s">
        <v>311</v>
      </c>
      <c r="B187" s="362"/>
      <c r="C187" s="363" t="s">
        <v>185</v>
      </c>
      <c r="D187" s="364"/>
      <c r="E187" s="371"/>
    </row>
    <row r="188" spans="1:5" ht="13.5" thickBot="1">
      <c r="A188" s="366" t="s">
        <v>313</v>
      </c>
      <c r="B188" s="367"/>
      <c r="C188" s="368" t="s">
        <v>308</v>
      </c>
      <c r="D188" s="369"/>
      <c r="E188" s="370"/>
    </row>
    <row r="189" spans="1:5" ht="13.5" thickBot="1">
      <c r="A189" s="361" t="s">
        <v>312</v>
      </c>
      <c r="B189" s="362"/>
      <c r="C189" s="363" t="s">
        <v>251</v>
      </c>
      <c r="D189" s="364"/>
      <c r="E189" s="371"/>
    </row>
    <row r="190" spans="1:5" ht="13.5" thickBot="1">
      <c r="A190" s="366" t="s">
        <v>311</v>
      </c>
      <c r="B190" s="367"/>
      <c r="C190" s="368" t="s">
        <v>309</v>
      </c>
      <c r="D190" s="369"/>
      <c r="E190" s="370"/>
    </row>
    <row r="191" spans="1:5" ht="13.5" thickBot="1">
      <c r="A191" s="361" t="s">
        <v>314</v>
      </c>
      <c r="B191" s="362"/>
      <c r="C191" s="363" t="s">
        <v>310</v>
      </c>
      <c r="D191" s="364"/>
      <c r="E191" s="371"/>
    </row>
    <row r="192" spans="1:5" ht="13.5" thickBot="1">
      <c r="A192" s="366"/>
      <c r="B192" s="367"/>
      <c r="C192" s="368" t="s">
        <v>297</v>
      </c>
      <c r="D192" s="369"/>
      <c r="E192" s="370" t="s">
        <v>258</v>
      </c>
    </row>
    <row r="193" spans="1:5" ht="13.5" thickBot="1">
      <c r="A193" s="669" t="s">
        <v>315</v>
      </c>
      <c r="B193" s="670"/>
      <c r="C193" s="670"/>
      <c r="D193" s="670"/>
      <c r="E193" s="671"/>
    </row>
    <row r="194" spans="1:5" ht="13.5" thickBot="1">
      <c r="A194" s="372" t="s">
        <v>144</v>
      </c>
      <c r="B194" s="677" t="s">
        <v>316</v>
      </c>
      <c r="C194" s="677"/>
      <c r="D194" s="677"/>
      <c r="E194" s="678"/>
    </row>
    <row r="195" spans="1:5" ht="13.5" thickBot="1">
      <c r="A195" s="373"/>
      <c r="B195" s="373"/>
      <c r="C195" s="255"/>
      <c r="D195" s="270"/>
      <c r="E195" s="270"/>
    </row>
    <row r="196" spans="1:5" ht="13.5" thickBot="1">
      <c r="A196" s="682" t="s">
        <v>219</v>
      </c>
      <c r="B196" s="660"/>
      <c r="C196" s="660"/>
      <c r="D196" s="660"/>
      <c r="E196" s="661"/>
    </row>
    <row r="197" spans="1:5" ht="13.5" thickBot="1">
      <c r="A197" s="662" t="s">
        <v>60</v>
      </c>
      <c r="B197" s="663"/>
      <c r="C197" s="360" t="s">
        <v>198</v>
      </c>
      <c r="D197" s="664" t="s">
        <v>42</v>
      </c>
      <c r="E197" s="665"/>
    </row>
    <row r="198" spans="1:5" ht="13.5" thickBot="1">
      <c r="A198" s="666">
        <v>41218</v>
      </c>
      <c r="B198" s="667"/>
      <c r="C198" s="667"/>
      <c r="D198" s="667"/>
      <c r="E198" s="668"/>
    </row>
    <row r="199" spans="1:5" ht="13.5" thickBot="1">
      <c r="A199" s="361" t="s">
        <v>188</v>
      </c>
      <c r="B199" s="362"/>
      <c r="C199" s="363" t="s">
        <v>246</v>
      </c>
      <c r="D199" s="364"/>
      <c r="E199" s="365"/>
    </row>
    <row r="200" spans="1:5" ht="13.5" thickBot="1">
      <c r="A200" s="366"/>
      <c r="B200" s="367"/>
      <c r="C200" s="368" t="s">
        <v>64</v>
      </c>
      <c r="D200" s="369"/>
      <c r="E200" s="370" t="s">
        <v>180</v>
      </c>
    </row>
    <row r="201" spans="1:5" ht="13.5" thickBot="1">
      <c r="A201" s="361"/>
      <c r="B201" s="362"/>
      <c r="C201" s="363" t="s">
        <v>227</v>
      </c>
      <c r="D201" s="364"/>
      <c r="E201" s="371" t="s">
        <v>180</v>
      </c>
    </row>
    <row r="202" spans="1:5" ht="13.5" thickBot="1">
      <c r="A202" s="366" t="s">
        <v>317</v>
      </c>
      <c r="B202" s="367"/>
      <c r="C202" s="368" t="s">
        <v>226</v>
      </c>
      <c r="D202" s="369"/>
      <c r="E202" s="370" t="s">
        <v>180</v>
      </c>
    </row>
    <row r="203" spans="1:5" ht="13.5" thickBot="1">
      <c r="A203" s="361"/>
      <c r="B203" s="362"/>
      <c r="C203" s="363" t="s">
        <v>192</v>
      </c>
      <c r="D203" s="364"/>
      <c r="E203" s="371"/>
    </row>
    <row r="204" spans="1:5" ht="13.5" thickBot="1">
      <c r="A204" s="366" t="s">
        <v>318</v>
      </c>
      <c r="B204" s="367"/>
      <c r="C204" s="368" t="s">
        <v>198</v>
      </c>
      <c r="D204" s="369"/>
      <c r="E204" s="370"/>
    </row>
    <row r="205" spans="1:5" ht="13.5" thickBot="1">
      <c r="A205" s="669" t="s">
        <v>319</v>
      </c>
      <c r="B205" s="670"/>
      <c r="C205" s="670"/>
      <c r="D205" s="670"/>
      <c r="E205" s="671"/>
    </row>
    <row r="206" spans="1:5" ht="13.5" thickBot="1">
      <c r="A206" s="669" t="s">
        <v>570</v>
      </c>
      <c r="B206" s="670"/>
      <c r="C206" s="670"/>
      <c r="D206" s="670"/>
      <c r="E206" s="671"/>
    </row>
    <row r="207" spans="1:5" ht="13.5" thickBot="1">
      <c r="A207" s="372" t="s">
        <v>144</v>
      </c>
      <c r="B207" s="677"/>
      <c r="C207" s="677"/>
      <c r="D207" s="677"/>
      <c r="E207" s="678"/>
    </row>
    <row r="208" spans="1:5" ht="13.5" thickBot="1">
      <c r="A208" s="373"/>
      <c r="B208" s="373"/>
      <c r="C208" s="255"/>
      <c r="D208" s="270"/>
      <c r="E208" s="270"/>
    </row>
    <row r="209" spans="1:5" ht="13.5" thickBot="1">
      <c r="A209" s="682" t="s">
        <v>63</v>
      </c>
      <c r="B209" s="660"/>
      <c r="C209" s="660"/>
      <c r="D209" s="660"/>
      <c r="E209" s="661"/>
    </row>
    <row r="210" spans="1:5" ht="13.5" thickBot="1">
      <c r="A210" s="662" t="s">
        <v>41</v>
      </c>
      <c r="B210" s="663"/>
      <c r="C210" s="360" t="s">
        <v>226</v>
      </c>
      <c r="D210" s="664" t="s">
        <v>121</v>
      </c>
      <c r="E210" s="665"/>
    </row>
    <row r="211" spans="1:5" ht="13.5" thickBot="1">
      <c r="A211" s="666">
        <v>41218</v>
      </c>
      <c r="B211" s="667"/>
      <c r="C211" s="667"/>
      <c r="D211" s="667"/>
      <c r="E211" s="668"/>
    </row>
    <row r="212" spans="1:5" ht="13.5" thickBot="1">
      <c r="A212" s="361" t="s">
        <v>178</v>
      </c>
      <c r="B212" s="362" t="s">
        <v>186</v>
      </c>
      <c r="C212" s="363" t="s">
        <v>246</v>
      </c>
      <c r="D212" s="364"/>
      <c r="E212" s="365"/>
    </row>
    <row r="213" spans="1:5" ht="13.5" thickBot="1">
      <c r="A213" s="366"/>
      <c r="B213" s="367"/>
      <c r="C213" s="368" t="s">
        <v>64</v>
      </c>
      <c r="D213" s="369" t="s">
        <v>206</v>
      </c>
      <c r="E213" s="370" t="s">
        <v>322</v>
      </c>
    </row>
    <row r="214" spans="1:5" ht="13.5" thickBot="1">
      <c r="A214" s="361" t="s">
        <v>176</v>
      </c>
      <c r="B214" s="362" t="s">
        <v>161</v>
      </c>
      <c r="C214" s="363" t="s">
        <v>199</v>
      </c>
      <c r="D214" s="364"/>
      <c r="E214" s="371"/>
    </row>
    <row r="215" spans="1:5" ht="13.5" thickBot="1">
      <c r="A215" s="366"/>
      <c r="B215" s="367"/>
      <c r="C215" s="368" t="s">
        <v>226</v>
      </c>
      <c r="D215" s="369" t="s">
        <v>162</v>
      </c>
      <c r="E215" s="370" t="s">
        <v>184</v>
      </c>
    </row>
    <row r="216" spans="1:5" ht="13.5" thickBot="1">
      <c r="A216" s="669" t="s">
        <v>143</v>
      </c>
      <c r="B216" s="670"/>
      <c r="C216" s="670"/>
      <c r="D216" s="670"/>
      <c r="E216" s="671"/>
    </row>
    <row r="217" spans="1:5" ht="13.5" thickBot="1">
      <c r="A217" s="372" t="s">
        <v>144</v>
      </c>
      <c r="B217" s="677" t="s">
        <v>323</v>
      </c>
      <c r="C217" s="677"/>
      <c r="D217" s="677"/>
      <c r="E217" s="678"/>
    </row>
    <row r="218" spans="1:5" ht="13.5" thickBot="1">
      <c r="A218" s="373"/>
      <c r="B218" s="373"/>
      <c r="C218" s="255"/>
      <c r="D218" s="270"/>
      <c r="E218" s="270"/>
    </row>
    <row r="219" spans="1:5" ht="13.5" thickBot="1">
      <c r="A219" s="682" t="s">
        <v>173</v>
      </c>
      <c r="B219" s="660"/>
      <c r="C219" s="660"/>
      <c r="D219" s="660"/>
      <c r="E219" s="661"/>
    </row>
    <row r="220" spans="1:5" ht="13.5" thickBot="1">
      <c r="A220" s="662" t="s">
        <v>45</v>
      </c>
      <c r="B220" s="663"/>
      <c r="C220" s="360" t="s">
        <v>325</v>
      </c>
      <c r="D220" s="664" t="s">
        <v>116</v>
      </c>
      <c r="E220" s="665"/>
    </row>
    <row r="221" spans="1:5" ht="13.5" thickBot="1">
      <c r="A221" s="666">
        <v>41220</v>
      </c>
      <c r="B221" s="667"/>
      <c r="C221" s="667"/>
      <c r="D221" s="667"/>
      <c r="E221" s="668"/>
    </row>
    <row r="222" spans="1:5" ht="13.5" thickBot="1">
      <c r="A222" s="361" t="s">
        <v>326</v>
      </c>
      <c r="B222" s="362"/>
      <c r="C222" s="363"/>
      <c r="D222" s="364"/>
      <c r="E222" s="365" t="s">
        <v>330</v>
      </c>
    </row>
    <row r="223" spans="1:5" ht="13.5" thickBot="1">
      <c r="A223" s="366" t="s">
        <v>326</v>
      </c>
      <c r="B223" s="367"/>
      <c r="C223" s="368"/>
      <c r="D223" s="369"/>
      <c r="E223" s="370" t="s">
        <v>330</v>
      </c>
    </row>
    <row r="224" spans="1:5" ht="13.5" thickBot="1">
      <c r="A224" s="361" t="s">
        <v>327</v>
      </c>
      <c r="B224" s="362"/>
      <c r="C224" s="363"/>
      <c r="D224" s="364"/>
      <c r="E224" s="371" t="s">
        <v>330</v>
      </c>
    </row>
    <row r="225" spans="1:5" ht="13.5" thickBot="1">
      <c r="A225" s="366" t="s">
        <v>327</v>
      </c>
      <c r="B225" s="367"/>
      <c r="C225" s="368"/>
      <c r="D225" s="369"/>
      <c r="E225" s="370" t="s">
        <v>240</v>
      </c>
    </row>
    <row r="226" spans="1:5" ht="13.5" thickBot="1">
      <c r="A226" s="361" t="s">
        <v>524</v>
      </c>
      <c r="B226" s="362"/>
      <c r="C226" s="363"/>
      <c r="D226" s="364"/>
      <c r="E226" s="371"/>
    </row>
    <row r="227" spans="1:5" ht="13.5" thickBot="1">
      <c r="A227" s="669" t="s">
        <v>328</v>
      </c>
      <c r="B227" s="670"/>
      <c r="C227" s="670"/>
      <c r="D227" s="670"/>
      <c r="E227" s="671"/>
    </row>
    <row r="228" spans="1:5" ht="13.5" thickBot="1">
      <c r="A228" s="372" t="s">
        <v>144</v>
      </c>
      <c r="B228" s="677" t="s">
        <v>329</v>
      </c>
      <c r="C228" s="677"/>
      <c r="D228" s="677"/>
      <c r="E228" s="678"/>
    </row>
    <row r="229" spans="1:5" ht="13.5" thickBot="1">
      <c r="A229" s="373"/>
      <c r="B229" s="373"/>
      <c r="C229" s="255"/>
      <c r="D229" s="270"/>
      <c r="E229" s="270"/>
    </row>
    <row r="230" spans="1:5" ht="13.5" thickBot="1">
      <c r="A230" s="682" t="s">
        <v>173</v>
      </c>
      <c r="B230" s="660"/>
      <c r="C230" s="660"/>
      <c r="D230" s="660"/>
      <c r="E230" s="661"/>
    </row>
    <row r="231" spans="1:5" ht="13.5" thickBot="1">
      <c r="A231" s="662" t="s">
        <v>121</v>
      </c>
      <c r="B231" s="663"/>
      <c r="C231" s="360" t="s">
        <v>134</v>
      </c>
      <c r="D231" s="664" t="s">
        <v>45</v>
      </c>
      <c r="E231" s="665"/>
    </row>
    <row r="232" spans="1:5" ht="13.5" thickBot="1">
      <c r="A232" s="666">
        <v>41222</v>
      </c>
      <c r="B232" s="667"/>
      <c r="C232" s="667"/>
      <c r="D232" s="667"/>
      <c r="E232" s="668"/>
    </row>
    <row r="233" spans="1:5" ht="13.5" thickBot="1">
      <c r="A233" s="361"/>
      <c r="B233" s="362"/>
      <c r="C233" s="363" t="s">
        <v>69</v>
      </c>
      <c r="D233" s="364" t="s">
        <v>343</v>
      </c>
      <c r="E233" s="365" t="s">
        <v>336</v>
      </c>
    </row>
    <row r="234" spans="1:5" ht="13.5" thickBot="1">
      <c r="A234" s="366" t="s">
        <v>183</v>
      </c>
      <c r="B234" s="367" t="s">
        <v>346</v>
      </c>
      <c r="C234" s="368" t="s">
        <v>64</v>
      </c>
      <c r="D234" s="369"/>
      <c r="E234" s="370"/>
    </row>
    <row r="235" spans="1:5" ht="13.5" thickBot="1">
      <c r="A235" s="361" t="s">
        <v>183</v>
      </c>
      <c r="B235" s="362" t="s">
        <v>160</v>
      </c>
      <c r="C235" s="363" t="s">
        <v>199</v>
      </c>
      <c r="D235" s="364"/>
      <c r="E235" s="371"/>
    </row>
    <row r="236" spans="1:5" ht="13.5" thickBot="1">
      <c r="A236" s="366" t="s">
        <v>57</v>
      </c>
      <c r="B236" s="367"/>
      <c r="C236" s="368" t="s">
        <v>226</v>
      </c>
      <c r="D236" s="369" t="s">
        <v>161</v>
      </c>
      <c r="E236" s="370" t="s">
        <v>327</v>
      </c>
    </row>
    <row r="237" spans="1:5" ht="13.5" thickBot="1">
      <c r="A237" s="361" t="s">
        <v>57</v>
      </c>
      <c r="B237" s="362"/>
      <c r="C237" s="363" t="s">
        <v>192</v>
      </c>
      <c r="D237" s="364" t="s">
        <v>344</v>
      </c>
      <c r="E237" s="371" t="s">
        <v>474</v>
      </c>
    </row>
    <row r="238" spans="1:5" ht="13.5" thickBot="1">
      <c r="A238" s="366" t="s">
        <v>57</v>
      </c>
      <c r="B238" s="367"/>
      <c r="C238" s="368" t="s">
        <v>128</v>
      </c>
      <c r="D238" s="369" t="s">
        <v>345</v>
      </c>
      <c r="E238" s="370" t="s">
        <v>331</v>
      </c>
    </row>
    <row r="239" spans="1:5" ht="13.5" thickBot="1">
      <c r="A239" s="361" t="s">
        <v>181</v>
      </c>
      <c r="B239" s="362" t="s">
        <v>164</v>
      </c>
      <c r="C239" s="363" t="s">
        <v>332</v>
      </c>
      <c r="D239" s="364"/>
      <c r="E239" s="371" t="s">
        <v>57</v>
      </c>
    </row>
    <row r="240" spans="1:5" ht="13.5" thickBot="1">
      <c r="A240" s="366" t="s">
        <v>57</v>
      </c>
      <c r="B240" s="367"/>
      <c r="C240" s="368" t="s">
        <v>333</v>
      </c>
      <c r="D240" s="369" t="s">
        <v>166</v>
      </c>
      <c r="E240" s="370" t="s">
        <v>326</v>
      </c>
    </row>
    <row r="241" spans="1:5" ht="13.5" thickBot="1">
      <c r="A241" s="361" t="s">
        <v>57</v>
      </c>
      <c r="B241" s="362"/>
      <c r="C241" s="363" t="s">
        <v>334</v>
      </c>
      <c r="D241" s="364" t="s">
        <v>167</v>
      </c>
      <c r="E241" s="371" t="s">
        <v>326</v>
      </c>
    </row>
    <row r="242" spans="1:5" ht="13.5" thickBot="1">
      <c r="A242" s="366" t="s">
        <v>57</v>
      </c>
      <c r="B242" s="367"/>
      <c r="C242" s="368" t="s">
        <v>132</v>
      </c>
      <c r="D242" s="369" t="s">
        <v>304</v>
      </c>
      <c r="E242" s="370" t="s">
        <v>331</v>
      </c>
    </row>
    <row r="243" spans="1:5" ht="13.5" thickBot="1">
      <c r="A243" s="361" t="s">
        <v>183</v>
      </c>
      <c r="B243" s="362" t="s">
        <v>168</v>
      </c>
      <c r="C243" s="363" t="s">
        <v>335</v>
      </c>
      <c r="D243" s="364"/>
      <c r="E243" s="371" t="s">
        <v>57</v>
      </c>
    </row>
    <row r="244" spans="1:5" ht="13.5" thickBot="1">
      <c r="A244" s="366"/>
      <c r="B244" s="367"/>
      <c r="C244" s="368" t="s">
        <v>134</v>
      </c>
      <c r="D244" s="369" t="s">
        <v>172</v>
      </c>
      <c r="E244" s="370" t="s">
        <v>326</v>
      </c>
    </row>
    <row r="245" spans="1:5" ht="13.5" thickBot="1">
      <c r="A245" s="669" t="s">
        <v>143</v>
      </c>
      <c r="B245" s="670"/>
      <c r="C245" s="670"/>
      <c r="D245" s="670"/>
      <c r="E245" s="671"/>
    </row>
    <row r="246" spans="1:5" ht="13.5" thickBot="1">
      <c r="A246" s="372" t="s">
        <v>144</v>
      </c>
      <c r="B246" s="677" t="s">
        <v>337</v>
      </c>
      <c r="C246" s="677"/>
      <c r="D246" s="677"/>
      <c r="E246" s="678"/>
    </row>
    <row r="247" spans="1:5" ht="13.5" thickBot="1">
      <c r="A247" s="373"/>
      <c r="B247" s="373"/>
      <c r="C247" s="255"/>
      <c r="D247" s="270"/>
      <c r="E247" s="270"/>
    </row>
    <row r="248" spans="1:5" ht="13.5" thickBot="1">
      <c r="A248" s="682" t="s">
        <v>219</v>
      </c>
      <c r="B248" s="660"/>
      <c r="C248" s="660"/>
      <c r="D248" s="660"/>
      <c r="E248" s="661"/>
    </row>
    <row r="249" spans="1:5" ht="13.5" thickBot="1">
      <c r="A249" s="662" t="s">
        <v>115</v>
      </c>
      <c r="B249" s="663"/>
      <c r="C249" s="360" t="s">
        <v>338</v>
      </c>
      <c r="D249" s="664" t="s">
        <v>59</v>
      </c>
      <c r="E249" s="665"/>
    </row>
    <row r="250" spans="1:5" ht="13.5" thickBot="1">
      <c r="A250" s="666">
        <v>41224</v>
      </c>
      <c r="B250" s="667"/>
      <c r="C250" s="667"/>
      <c r="D250" s="667"/>
      <c r="E250" s="668"/>
    </row>
    <row r="251" spans="1:5" ht="13.5" thickBot="1">
      <c r="A251" s="361" t="s">
        <v>342</v>
      </c>
      <c r="B251" s="362" t="s">
        <v>153</v>
      </c>
      <c r="C251" s="363" t="s">
        <v>246</v>
      </c>
      <c r="D251" s="364"/>
      <c r="E251" s="365"/>
    </row>
    <row r="252" spans="1:5" ht="13.5" thickBot="1">
      <c r="A252" s="366"/>
      <c r="B252" s="367"/>
      <c r="C252" s="368" t="s">
        <v>64</v>
      </c>
      <c r="D252" s="369" t="s">
        <v>186</v>
      </c>
      <c r="E252" s="370" t="s">
        <v>259</v>
      </c>
    </row>
    <row r="253" spans="1:5" ht="13.5" thickBot="1">
      <c r="A253" s="361" t="s">
        <v>347</v>
      </c>
      <c r="B253" s="362" t="s">
        <v>159</v>
      </c>
      <c r="C253" s="363" t="s">
        <v>199</v>
      </c>
      <c r="D253" s="364"/>
      <c r="E253" s="371"/>
    </row>
    <row r="254" spans="1:5" ht="13.5" thickBot="1">
      <c r="A254" s="366" t="s">
        <v>234</v>
      </c>
      <c r="B254" s="367" t="s">
        <v>343</v>
      </c>
      <c r="C254" s="368" t="s">
        <v>200</v>
      </c>
      <c r="D254" s="369"/>
      <c r="E254" s="370"/>
    </row>
    <row r="255" spans="1:5" ht="13.5" thickBot="1">
      <c r="A255" s="361"/>
      <c r="B255" s="362"/>
      <c r="C255" s="363" t="s">
        <v>201</v>
      </c>
      <c r="D255" s="364" t="s">
        <v>160</v>
      </c>
      <c r="E255" s="371" t="s">
        <v>254</v>
      </c>
    </row>
    <row r="256" spans="1:5" ht="13.5" thickBot="1">
      <c r="A256" s="366" t="s">
        <v>205</v>
      </c>
      <c r="B256" s="367" t="s">
        <v>165</v>
      </c>
      <c r="C256" s="368" t="s">
        <v>283</v>
      </c>
      <c r="D256" s="369"/>
      <c r="E256" s="370"/>
    </row>
    <row r="257" spans="1:5" ht="13.5" thickBot="1">
      <c r="A257" s="361"/>
      <c r="B257" s="362"/>
      <c r="C257" s="363" t="s">
        <v>77</v>
      </c>
      <c r="D257" s="364" t="s">
        <v>152</v>
      </c>
      <c r="E257" s="371" t="s">
        <v>348</v>
      </c>
    </row>
    <row r="258" spans="1:5" ht="13.5" thickBot="1">
      <c r="A258" s="366" t="s">
        <v>234</v>
      </c>
      <c r="B258" s="367" t="s">
        <v>154</v>
      </c>
      <c r="C258" s="368" t="s">
        <v>339</v>
      </c>
      <c r="D258" s="369"/>
      <c r="E258" s="370"/>
    </row>
    <row r="259" spans="1:5" ht="13.5" thickBot="1">
      <c r="A259" s="361" t="s">
        <v>342</v>
      </c>
      <c r="B259" s="362" t="s">
        <v>261</v>
      </c>
      <c r="C259" s="363" t="s">
        <v>253</v>
      </c>
      <c r="D259" s="364"/>
      <c r="E259" s="371"/>
    </row>
    <row r="260" spans="1:5" ht="13.5" thickBot="1">
      <c r="A260" s="366" t="s">
        <v>204</v>
      </c>
      <c r="B260" s="367" t="s">
        <v>172</v>
      </c>
      <c r="C260" s="368" t="s">
        <v>245</v>
      </c>
      <c r="D260" s="369"/>
      <c r="E260" s="370"/>
    </row>
    <row r="261" spans="1:5" ht="13.5" thickBot="1">
      <c r="A261" s="361"/>
      <c r="B261" s="362"/>
      <c r="C261" s="363" t="s">
        <v>338</v>
      </c>
      <c r="D261" s="364" t="s">
        <v>169</v>
      </c>
      <c r="E261" s="371" t="s">
        <v>259</v>
      </c>
    </row>
    <row r="262" spans="1:5" ht="13.5" thickBot="1">
      <c r="A262" s="669" t="s">
        <v>340</v>
      </c>
      <c r="B262" s="670"/>
      <c r="C262" s="670"/>
      <c r="D262" s="670"/>
      <c r="E262" s="671"/>
    </row>
    <row r="263" spans="1:5" ht="13.5" thickBot="1">
      <c r="A263" s="372" t="s">
        <v>144</v>
      </c>
      <c r="B263" s="677" t="s">
        <v>341</v>
      </c>
      <c r="C263" s="677"/>
      <c r="D263" s="677"/>
      <c r="E263" s="678"/>
    </row>
    <row r="264" spans="1:5" ht="13.5" thickBot="1">
      <c r="A264" s="373"/>
      <c r="B264" s="373"/>
      <c r="C264" s="255"/>
      <c r="D264" s="270"/>
      <c r="E264" s="270"/>
    </row>
    <row r="265" spans="1:5" ht="13.5" thickBot="1">
      <c r="A265" s="682" t="s">
        <v>63</v>
      </c>
      <c r="B265" s="660"/>
      <c r="C265" s="660"/>
      <c r="D265" s="660"/>
      <c r="E265" s="661"/>
    </row>
    <row r="266" spans="1:5" ht="13.5" thickBot="1">
      <c r="A266" s="662" t="s">
        <v>47</v>
      </c>
      <c r="B266" s="663"/>
      <c r="C266" s="360" t="s">
        <v>350</v>
      </c>
      <c r="D266" s="664" t="s">
        <v>70</v>
      </c>
      <c r="E266" s="665"/>
    </row>
    <row r="267" spans="1:5" ht="13.5" thickBot="1">
      <c r="A267" s="666">
        <v>41224</v>
      </c>
      <c r="B267" s="667"/>
      <c r="C267" s="667"/>
      <c r="D267" s="667"/>
      <c r="E267" s="668"/>
    </row>
    <row r="268" spans="1:5" ht="13.5" thickBot="1">
      <c r="A268" s="361" t="s">
        <v>311</v>
      </c>
      <c r="B268" s="362" t="s">
        <v>202</v>
      </c>
      <c r="C268" s="363" t="s">
        <v>351</v>
      </c>
      <c r="D268" s="364"/>
      <c r="E268" s="365"/>
    </row>
    <row r="269" spans="1:5" ht="13.5" thickBot="1">
      <c r="A269" s="366" t="s">
        <v>311</v>
      </c>
      <c r="B269" s="367" t="s">
        <v>303</v>
      </c>
      <c r="C269" s="368" t="s">
        <v>352</v>
      </c>
      <c r="D269" s="369"/>
      <c r="E269" s="370"/>
    </row>
    <row r="270" spans="1:5" ht="13.5" thickBot="1">
      <c r="A270" s="361" t="s">
        <v>307</v>
      </c>
      <c r="B270" s="362" t="s">
        <v>160</v>
      </c>
      <c r="C270" s="363" t="s">
        <v>353</v>
      </c>
      <c r="D270" s="364"/>
      <c r="E270" s="371"/>
    </row>
    <row r="271" spans="1:5" ht="13.5" thickBot="1">
      <c r="A271" s="366" t="s">
        <v>358</v>
      </c>
      <c r="B271" s="367" t="s">
        <v>151</v>
      </c>
      <c r="C271" s="368" t="s">
        <v>354</v>
      </c>
      <c r="D271" s="369"/>
      <c r="E271" s="370"/>
    </row>
    <row r="272" spans="1:5" ht="13.5" thickBot="1">
      <c r="A272" s="361" t="s">
        <v>311</v>
      </c>
      <c r="B272" s="362" t="s">
        <v>345</v>
      </c>
      <c r="C272" s="363" t="s">
        <v>355</v>
      </c>
      <c r="D272" s="364"/>
      <c r="E272" s="371"/>
    </row>
    <row r="273" spans="1:5" ht="13.5" thickBot="1">
      <c r="A273" s="366" t="s">
        <v>359</v>
      </c>
      <c r="B273" s="367" t="s">
        <v>304</v>
      </c>
      <c r="C273" s="368" t="s">
        <v>356</v>
      </c>
      <c r="D273" s="369"/>
      <c r="E273" s="370"/>
    </row>
    <row r="274" spans="1:5" ht="13.5" thickBot="1">
      <c r="A274" s="361" t="s">
        <v>359</v>
      </c>
      <c r="B274" s="362" t="s">
        <v>154</v>
      </c>
      <c r="C274" s="363" t="s">
        <v>357</v>
      </c>
      <c r="D274" s="364"/>
      <c r="E274" s="371"/>
    </row>
    <row r="275" spans="1:5" ht="13.5" thickBot="1">
      <c r="A275" s="669" t="s">
        <v>360</v>
      </c>
      <c r="B275" s="670"/>
      <c r="C275" s="670"/>
      <c r="D275" s="670"/>
      <c r="E275" s="671"/>
    </row>
    <row r="276" spans="1:5" ht="13.5" thickBot="1">
      <c r="A276" s="669" t="s">
        <v>361</v>
      </c>
      <c r="B276" s="670"/>
      <c r="C276" s="670"/>
      <c r="D276" s="670"/>
      <c r="E276" s="671"/>
    </row>
    <row r="277" spans="1:5" ht="13.5" thickBot="1">
      <c r="A277" s="372" t="s">
        <v>144</v>
      </c>
      <c r="B277" s="677" t="s">
        <v>362</v>
      </c>
      <c r="C277" s="677"/>
      <c r="D277" s="677"/>
      <c r="E277" s="678"/>
    </row>
    <row r="278" spans="1:5" ht="13.5" thickBot="1">
      <c r="A278" s="373"/>
      <c r="B278" s="373"/>
      <c r="C278" s="255"/>
      <c r="D278" s="270"/>
      <c r="E278" s="270"/>
    </row>
    <row r="279" spans="1:5" ht="13.5" thickBot="1">
      <c r="A279" s="682" t="s">
        <v>173</v>
      </c>
      <c r="B279" s="660"/>
      <c r="C279" s="660"/>
      <c r="D279" s="660"/>
      <c r="E279" s="661"/>
    </row>
    <row r="280" spans="1:5" ht="13.5" thickBot="1">
      <c r="A280" s="662" t="s">
        <v>45</v>
      </c>
      <c r="B280" s="663"/>
      <c r="C280" s="360" t="s">
        <v>283</v>
      </c>
      <c r="D280" s="664" t="s">
        <v>71</v>
      </c>
      <c r="E280" s="665"/>
    </row>
    <row r="281" spans="1:5" ht="13.5" thickBot="1">
      <c r="A281" s="666">
        <v>41224</v>
      </c>
      <c r="B281" s="667"/>
      <c r="C281" s="667"/>
      <c r="D281" s="667"/>
      <c r="E281" s="668"/>
    </row>
    <row r="282" spans="1:5" ht="13.5" thickBot="1">
      <c r="A282" s="361" t="s">
        <v>336</v>
      </c>
      <c r="B282" s="362" t="s">
        <v>255</v>
      </c>
      <c r="C282" s="363" t="s">
        <v>246</v>
      </c>
      <c r="D282" s="364"/>
      <c r="E282" s="365"/>
    </row>
    <row r="283" spans="1:5" ht="13.5" thickBot="1">
      <c r="A283" s="366" t="s">
        <v>326</v>
      </c>
      <c r="B283" s="367" t="s">
        <v>159</v>
      </c>
      <c r="C283" s="368" t="s">
        <v>247</v>
      </c>
      <c r="D283" s="369"/>
      <c r="E283" s="370"/>
    </row>
    <row r="284" spans="1:5" ht="13.5" thickBot="1">
      <c r="A284" s="361" t="s">
        <v>57</v>
      </c>
      <c r="B284" s="362"/>
      <c r="C284" s="363" t="s">
        <v>199</v>
      </c>
      <c r="D284" s="364" t="s">
        <v>207</v>
      </c>
      <c r="E284" s="371" t="s">
        <v>364</v>
      </c>
    </row>
    <row r="285" spans="1:5" ht="13.5" thickBot="1">
      <c r="A285" s="366" t="s">
        <v>326</v>
      </c>
      <c r="B285" s="367" t="s">
        <v>165</v>
      </c>
      <c r="C285" s="368" t="s">
        <v>200</v>
      </c>
      <c r="D285" s="369"/>
      <c r="E285" s="370"/>
    </row>
    <row r="286" spans="1:5" ht="13.5" thickBot="1">
      <c r="A286" s="361" t="s">
        <v>474</v>
      </c>
      <c r="B286" s="362" t="s">
        <v>366</v>
      </c>
      <c r="C286" s="363" t="s">
        <v>185</v>
      </c>
      <c r="D286" s="364"/>
      <c r="E286" s="371"/>
    </row>
    <row r="287" spans="1:5" ht="13.5" thickBot="1">
      <c r="A287" s="366"/>
      <c r="B287" s="367"/>
      <c r="C287" s="368" t="s">
        <v>283</v>
      </c>
      <c r="D287" s="369" t="s">
        <v>169</v>
      </c>
      <c r="E287" s="370" t="s">
        <v>365</v>
      </c>
    </row>
    <row r="288" spans="1:5" ht="13.5" thickBot="1">
      <c r="A288" s="669" t="s">
        <v>525</v>
      </c>
      <c r="B288" s="670"/>
      <c r="C288" s="670"/>
      <c r="D288" s="670"/>
      <c r="E288" s="671"/>
    </row>
    <row r="289" spans="1:5" ht="13.5" thickBot="1">
      <c r="A289" s="372" t="s">
        <v>144</v>
      </c>
      <c r="B289" s="677" t="s">
        <v>367</v>
      </c>
      <c r="C289" s="677"/>
      <c r="D289" s="677"/>
      <c r="E289" s="678"/>
    </row>
    <row r="290" spans="1:5" ht="13.5" thickBot="1">
      <c r="A290" s="373"/>
      <c r="B290" s="373"/>
      <c r="C290" s="255"/>
      <c r="D290" s="270"/>
      <c r="E290" s="270"/>
    </row>
    <row r="291" spans="1:5" ht="13.5" thickBot="1">
      <c r="A291" s="682" t="s">
        <v>173</v>
      </c>
      <c r="B291" s="660"/>
      <c r="C291" s="660"/>
      <c r="D291" s="660"/>
      <c r="E291" s="661"/>
    </row>
    <row r="292" spans="1:5" ht="13.5" thickBot="1">
      <c r="A292" s="662" t="s">
        <v>46</v>
      </c>
      <c r="B292" s="663"/>
      <c r="C292" s="360" t="s">
        <v>135</v>
      </c>
      <c r="D292" s="664" t="s">
        <v>58</v>
      </c>
      <c r="E292" s="665"/>
    </row>
    <row r="293" spans="1:5" ht="13.5" thickBot="1">
      <c r="A293" s="666">
        <v>41224</v>
      </c>
      <c r="B293" s="667"/>
      <c r="C293" s="667"/>
      <c r="D293" s="667"/>
      <c r="E293" s="668"/>
    </row>
    <row r="294" spans="1:5" ht="13.5" thickBot="1">
      <c r="A294" s="361"/>
      <c r="B294" s="362"/>
      <c r="C294" s="363" t="s">
        <v>69</v>
      </c>
      <c r="D294" s="364" t="s">
        <v>159</v>
      </c>
      <c r="E294" s="365" t="s">
        <v>376</v>
      </c>
    </row>
    <row r="295" spans="1:5" ht="13.5" thickBot="1">
      <c r="A295" s="366"/>
      <c r="B295" s="367"/>
      <c r="C295" s="368" t="s">
        <v>124</v>
      </c>
      <c r="D295" s="369" t="s">
        <v>170</v>
      </c>
      <c r="E295" s="370" t="s">
        <v>418</v>
      </c>
    </row>
    <row r="296" spans="1:5" ht="13.5" thickBot="1">
      <c r="A296" s="361"/>
      <c r="B296" s="362"/>
      <c r="C296" s="363" t="s">
        <v>125</v>
      </c>
      <c r="D296" s="364" t="s">
        <v>371</v>
      </c>
      <c r="E296" s="371" t="s">
        <v>377</v>
      </c>
    </row>
    <row r="297" spans="1:5" ht="13.5" thickBot="1">
      <c r="A297" s="366"/>
      <c r="B297" s="367"/>
      <c r="C297" s="368" t="s">
        <v>368</v>
      </c>
      <c r="D297" s="369" t="s">
        <v>171</v>
      </c>
      <c r="E297" s="370" t="s">
        <v>86</v>
      </c>
    </row>
    <row r="298" spans="1:5" ht="13.5" thickBot="1">
      <c r="A298" s="361" t="s">
        <v>194</v>
      </c>
      <c r="B298" s="362" t="s">
        <v>164</v>
      </c>
      <c r="C298" s="363" t="s">
        <v>127</v>
      </c>
      <c r="D298" s="364"/>
      <c r="E298" s="371"/>
    </row>
    <row r="299" spans="1:5" ht="13.5" thickBot="1">
      <c r="A299" s="366"/>
      <c r="B299" s="367"/>
      <c r="C299" s="368" t="s">
        <v>369</v>
      </c>
      <c r="D299" s="369" t="s">
        <v>372</v>
      </c>
      <c r="E299" s="370" t="s">
        <v>418</v>
      </c>
    </row>
    <row r="300" spans="1:5" ht="13.5" thickBot="1">
      <c r="A300" s="361"/>
      <c r="B300" s="362"/>
      <c r="C300" s="363" t="s">
        <v>370</v>
      </c>
      <c r="D300" s="364" t="s">
        <v>304</v>
      </c>
      <c r="E300" s="371" t="s">
        <v>378</v>
      </c>
    </row>
    <row r="301" spans="1:5" ht="13.5" thickBot="1">
      <c r="A301" s="366" t="s">
        <v>379</v>
      </c>
      <c r="B301" s="367" t="s">
        <v>374</v>
      </c>
      <c r="C301" s="368" t="s">
        <v>130</v>
      </c>
      <c r="D301" s="369"/>
      <c r="E301" s="370" t="s">
        <v>57</v>
      </c>
    </row>
    <row r="302" spans="1:5" ht="13.5" thickBot="1">
      <c r="A302" s="361" t="s">
        <v>296</v>
      </c>
      <c r="B302" s="362" t="s">
        <v>261</v>
      </c>
      <c r="C302" s="363" t="s">
        <v>334</v>
      </c>
      <c r="D302" s="364"/>
      <c r="E302" s="371" t="s">
        <v>57</v>
      </c>
    </row>
    <row r="303" spans="1:5" ht="13.5" thickBot="1">
      <c r="A303" s="366" t="s">
        <v>57</v>
      </c>
      <c r="B303" s="367"/>
      <c r="C303" s="368" t="s">
        <v>132</v>
      </c>
      <c r="D303" s="369" t="s">
        <v>366</v>
      </c>
      <c r="E303" s="370" t="s">
        <v>378</v>
      </c>
    </row>
    <row r="304" spans="1:5" ht="13.5" thickBot="1">
      <c r="A304" s="361" t="s">
        <v>57</v>
      </c>
      <c r="B304" s="362"/>
      <c r="C304" s="363" t="s">
        <v>133</v>
      </c>
      <c r="D304" s="364" t="s">
        <v>373</v>
      </c>
      <c r="E304" s="371" t="s">
        <v>378</v>
      </c>
    </row>
    <row r="305" spans="1:5" ht="13.5" thickBot="1">
      <c r="A305" s="366" t="s">
        <v>296</v>
      </c>
      <c r="B305" s="367" t="s">
        <v>373</v>
      </c>
      <c r="C305" s="368" t="s">
        <v>134</v>
      </c>
      <c r="D305" s="369"/>
      <c r="E305" s="370" t="s">
        <v>57</v>
      </c>
    </row>
    <row r="306" spans="1:5" ht="13.5" thickBot="1">
      <c r="A306" s="361"/>
      <c r="B306" s="362"/>
      <c r="C306" s="363" t="s">
        <v>135</v>
      </c>
      <c r="D306" s="364" t="s">
        <v>169</v>
      </c>
      <c r="E306" s="371" t="s">
        <v>380</v>
      </c>
    </row>
    <row r="307" spans="1:5" ht="13.5" thickBot="1">
      <c r="A307" s="669" t="s">
        <v>143</v>
      </c>
      <c r="B307" s="670"/>
      <c r="C307" s="670"/>
      <c r="D307" s="670"/>
      <c r="E307" s="671"/>
    </row>
    <row r="308" spans="1:5" ht="13.5" thickBot="1">
      <c r="A308" s="372" t="s">
        <v>144</v>
      </c>
      <c r="B308" s="677" t="s">
        <v>375</v>
      </c>
      <c r="C308" s="677"/>
      <c r="D308" s="677"/>
      <c r="E308" s="678"/>
    </row>
    <row r="309" spans="1:5" ht="13.5" thickBot="1">
      <c r="A309" s="373"/>
      <c r="B309" s="373"/>
      <c r="C309" s="255"/>
      <c r="D309" s="270"/>
      <c r="E309" s="270"/>
    </row>
    <row r="310" spans="1:5" ht="13.5" thickBot="1">
      <c r="A310" s="682" t="s">
        <v>219</v>
      </c>
      <c r="B310" s="660"/>
      <c r="C310" s="660"/>
      <c r="D310" s="660"/>
      <c r="E310" s="661"/>
    </row>
    <row r="311" spans="1:5" ht="13.5" thickBot="1">
      <c r="A311" s="662" t="s">
        <v>60</v>
      </c>
      <c r="B311" s="663"/>
      <c r="C311" s="360" t="s">
        <v>381</v>
      </c>
      <c r="D311" s="664" t="s">
        <v>46</v>
      </c>
      <c r="E311" s="665"/>
    </row>
    <row r="312" spans="1:5" ht="13.5" thickBot="1">
      <c r="A312" s="666">
        <v>41225</v>
      </c>
      <c r="B312" s="667"/>
      <c r="C312" s="667"/>
      <c r="D312" s="667"/>
      <c r="E312" s="668"/>
    </row>
    <row r="313" spans="1:5" ht="13.5" thickBot="1">
      <c r="A313" s="361"/>
      <c r="B313" s="362"/>
      <c r="C313" s="363" t="s">
        <v>69</v>
      </c>
      <c r="D313" s="364"/>
      <c r="E313" s="365"/>
    </row>
    <row r="314" spans="1:5" ht="13.5" thickBot="1">
      <c r="A314" s="366"/>
      <c r="B314" s="367"/>
      <c r="C314" s="368" t="s">
        <v>124</v>
      </c>
      <c r="D314" s="369"/>
      <c r="E314" s="370" t="s">
        <v>195</v>
      </c>
    </row>
    <row r="315" spans="1:5" ht="13.5" thickBot="1">
      <c r="A315" s="361" t="s">
        <v>382</v>
      </c>
      <c r="B315" s="362"/>
      <c r="C315" s="363" t="s">
        <v>227</v>
      </c>
      <c r="D315" s="364"/>
      <c r="E315" s="371" t="s">
        <v>194</v>
      </c>
    </row>
    <row r="316" spans="1:5" ht="13.5" thickBot="1">
      <c r="A316" s="366" t="s">
        <v>229</v>
      </c>
      <c r="B316" s="367"/>
      <c r="C316" s="368" t="s">
        <v>226</v>
      </c>
      <c r="D316" s="369"/>
      <c r="E316" s="370"/>
    </row>
    <row r="317" spans="1:5" ht="13.5" thickBot="1">
      <c r="A317" s="361" t="s">
        <v>382</v>
      </c>
      <c r="B317" s="362"/>
      <c r="C317" s="363" t="s">
        <v>201</v>
      </c>
      <c r="D317" s="364"/>
      <c r="E317" s="371"/>
    </row>
    <row r="318" spans="1:5" ht="13.5" thickBot="1">
      <c r="A318" s="366" t="s">
        <v>233</v>
      </c>
      <c r="B318" s="367"/>
      <c r="C318" s="368" t="s">
        <v>283</v>
      </c>
      <c r="D318" s="369"/>
      <c r="E318" s="370"/>
    </row>
    <row r="319" spans="1:5" ht="13.5" thickBot="1">
      <c r="A319" s="361" t="s">
        <v>317</v>
      </c>
      <c r="B319" s="362"/>
      <c r="C319" s="363" t="s">
        <v>381</v>
      </c>
      <c r="D319" s="364"/>
      <c r="E319" s="371"/>
    </row>
    <row r="320" spans="1:5" ht="13.5" thickBot="1">
      <c r="A320" s="669" t="s">
        <v>143</v>
      </c>
      <c r="B320" s="670"/>
      <c r="C320" s="670"/>
      <c r="D320" s="670"/>
      <c r="E320" s="671"/>
    </row>
    <row r="321" spans="1:5" ht="13.5" thickBot="1">
      <c r="A321" s="372" t="s">
        <v>144</v>
      </c>
      <c r="B321" s="677" t="s">
        <v>383</v>
      </c>
      <c r="C321" s="677"/>
      <c r="D321" s="677"/>
      <c r="E321" s="678"/>
    </row>
    <row r="322" spans="1:5" ht="13.5" thickBot="1">
      <c r="A322" s="373"/>
      <c r="B322" s="373"/>
      <c r="C322" s="255"/>
      <c r="D322" s="270"/>
      <c r="E322" s="270"/>
    </row>
    <row r="323" spans="1:5" ht="13.5" thickBot="1">
      <c r="A323" s="682" t="s">
        <v>191</v>
      </c>
      <c r="B323" s="660"/>
      <c r="C323" s="660"/>
      <c r="D323" s="660"/>
      <c r="E323" s="661"/>
    </row>
    <row r="324" spans="1:5" ht="13.5" thickBot="1">
      <c r="A324" s="662" t="s">
        <v>59</v>
      </c>
      <c r="B324" s="663"/>
      <c r="C324" s="360" t="s">
        <v>199</v>
      </c>
      <c r="D324" s="664" t="s">
        <v>116</v>
      </c>
      <c r="E324" s="665"/>
    </row>
    <row r="325" spans="1:5" ht="13.5" thickBot="1">
      <c r="A325" s="666">
        <v>41227</v>
      </c>
      <c r="B325" s="667"/>
      <c r="C325" s="667"/>
      <c r="D325" s="667"/>
      <c r="E325" s="668"/>
    </row>
    <row r="326" spans="1:5" ht="13.5" thickBot="1">
      <c r="A326" s="361" t="s">
        <v>256</v>
      </c>
      <c r="B326" s="362"/>
      <c r="C326" s="363"/>
      <c r="D326" s="364"/>
      <c r="E326" s="365" t="s">
        <v>242</v>
      </c>
    </row>
    <row r="327" spans="1:5" ht="13.5" thickBot="1">
      <c r="A327" s="366" t="s">
        <v>295</v>
      </c>
      <c r="B327" s="367"/>
      <c r="C327" s="368"/>
      <c r="D327" s="369"/>
      <c r="E327" s="370"/>
    </row>
    <row r="328" spans="1:5" ht="13.5" thickBot="1">
      <c r="A328" s="669" t="s">
        <v>384</v>
      </c>
      <c r="B328" s="670"/>
      <c r="C328" s="670"/>
      <c r="D328" s="670"/>
      <c r="E328" s="671"/>
    </row>
    <row r="329" spans="1:5" ht="13.5" thickBot="1">
      <c r="A329" s="372" t="s">
        <v>144</v>
      </c>
      <c r="B329" s="677" t="s">
        <v>385</v>
      </c>
      <c r="C329" s="677"/>
      <c r="D329" s="677"/>
      <c r="E329" s="678"/>
    </row>
    <row r="330" spans="1:5" ht="13.5" thickBot="1">
      <c r="A330" s="373"/>
      <c r="B330" s="373"/>
      <c r="C330" s="255"/>
      <c r="D330" s="270"/>
      <c r="E330" s="270"/>
    </row>
    <row r="331" spans="1:5" ht="13.5" thickBot="1">
      <c r="A331" s="682" t="s">
        <v>63</v>
      </c>
      <c r="B331" s="660"/>
      <c r="C331" s="660"/>
      <c r="D331" s="660"/>
      <c r="E331" s="661"/>
    </row>
    <row r="332" spans="1:5" ht="13.5" thickBot="1">
      <c r="A332" s="662" t="s">
        <v>42</v>
      </c>
      <c r="B332" s="663"/>
      <c r="C332" s="360" t="s">
        <v>132</v>
      </c>
      <c r="D332" s="664" t="s">
        <v>71</v>
      </c>
      <c r="E332" s="665"/>
    </row>
    <row r="333" spans="1:5" ht="13.5" thickBot="1">
      <c r="A333" s="666">
        <v>41227</v>
      </c>
      <c r="B333" s="667"/>
      <c r="C333" s="667"/>
      <c r="D333" s="667"/>
      <c r="E333" s="668"/>
    </row>
    <row r="334" spans="1:5" ht="13.5" thickBot="1">
      <c r="A334" s="361" t="s">
        <v>523</v>
      </c>
      <c r="B334" s="362"/>
      <c r="C334" s="363"/>
      <c r="D334" s="364"/>
      <c r="E334" s="365" t="s">
        <v>280</v>
      </c>
    </row>
    <row r="335" spans="1:5" ht="13.5" thickBot="1">
      <c r="A335" s="366" t="s">
        <v>286</v>
      </c>
      <c r="B335" s="367"/>
      <c r="C335" s="368"/>
      <c r="D335" s="369"/>
      <c r="E335" s="370" t="s">
        <v>228</v>
      </c>
    </row>
    <row r="336" spans="1:5" ht="13.5" thickBot="1">
      <c r="A336" s="361" t="s">
        <v>390</v>
      </c>
      <c r="B336" s="362"/>
      <c r="C336" s="363"/>
      <c r="D336" s="364"/>
      <c r="E336" s="371" t="s">
        <v>364</v>
      </c>
    </row>
    <row r="337" spans="1:5" ht="13.5" thickBot="1">
      <c r="A337" s="366"/>
      <c r="B337" s="367"/>
      <c r="C337" s="368"/>
      <c r="D337" s="369"/>
      <c r="E337" s="370" t="s">
        <v>276</v>
      </c>
    </row>
    <row r="338" spans="1:5" ht="13.5" thickBot="1">
      <c r="A338" s="361"/>
      <c r="B338" s="362"/>
      <c r="C338" s="363"/>
      <c r="D338" s="364"/>
      <c r="E338" s="371" t="s">
        <v>281</v>
      </c>
    </row>
    <row r="339" spans="1:5" ht="13.5" thickBot="1">
      <c r="A339" s="366"/>
      <c r="B339" s="367"/>
      <c r="C339" s="368"/>
      <c r="D339" s="369"/>
      <c r="E339" s="370" t="s">
        <v>386</v>
      </c>
    </row>
    <row r="340" spans="1:5" ht="13.5" thickBot="1">
      <c r="A340" s="361"/>
      <c r="B340" s="362"/>
      <c r="C340" s="363"/>
      <c r="D340" s="364"/>
      <c r="E340" s="371" t="s">
        <v>387</v>
      </c>
    </row>
    <row r="341" spans="1:5" ht="13.5" thickBot="1">
      <c r="A341" s="669" t="s">
        <v>388</v>
      </c>
      <c r="B341" s="670"/>
      <c r="C341" s="670"/>
      <c r="D341" s="670"/>
      <c r="E341" s="671"/>
    </row>
    <row r="342" spans="1:5" ht="13.5" thickBot="1">
      <c r="A342" s="372" t="s">
        <v>144</v>
      </c>
      <c r="B342" s="677" t="s">
        <v>389</v>
      </c>
      <c r="C342" s="677"/>
      <c r="D342" s="677"/>
      <c r="E342" s="678"/>
    </row>
    <row r="343" spans="1:5" ht="13.5" thickBot="1">
      <c r="A343" s="373"/>
      <c r="B343" s="373"/>
      <c r="C343" s="255"/>
      <c r="D343" s="270"/>
      <c r="E343" s="270"/>
    </row>
    <row r="344" spans="1:5" ht="13.5" thickBot="1">
      <c r="A344" s="682" t="s">
        <v>173</v>
      </c>
      <c r="B344" s="660"/>
      <c r="C344" s="660"/>
      <c r="D344" s="660"/>
      <c r="E344" s="661"/>
    </row>
    <row r="345" spans="1:5" ht="13.5" thickBot="1">
      <c r="A345" s="662" t="s">
        <v>42</v>
      </c>
      <c r="B345" s="663"/>
      <c r="C345" s="360" t="s">
        <v>252</v>
      </c>
      <c r="D345" s="664" t="s">
        <v>70</v>
      </c>
      <c r="E345" s="665"/>
    </row>
    <row r="346" spans="1:5" ht="13.5" thickBot="1">
      <c r="A346" s="666">
        <v>41231</v>
      </c>
      <c r="B346" s="667"/>
      <c r="C346" s="667"/>
      <c r="D346" s="667"/>
      <c r="E346" s="668"/>
    </row>
    <row r="347" spans="1:5" ht="13.5" thickBot="1">
      <c r="A347" s="361" t="s">
        <v>394</v>
      </c>
      <c r="B347" s="362" t="s">
        <v>273</v>
      </c>
      <c r="C347" s="363" t="s">
        <v>246</v>
      </c>
      <c r="D347" s="364"/>
      <c r="E347" s="365"/>
    </row>
    <row r="348" spans="1:5" ht="13.5" thickBot="1">
      <c r="A348" s="366"/>
      <c r="B348" s="367"/>
      <c r="C348" s="368" t="s">
        <v>64</v>
      </c>
      <c r="D348" s="369" t="s">
        <v>371</v>
      </c>
      <c r="E348" s="370" t="s">
        <v>395</v>
      </c>
    </row>
    <row r="349" spans="1:5" ht="13.5" thickBot="1">
      <c r="A349" s="361" t="s">
        <v>286</v>
      </c>
      <c r="B349" s="362" t="s">
        <v>151</v>
      </c>
      <c r="C349" s="363" t="s">
        <v>199</v>
      </c>
      <c r="D349" s="364"/>
      <c r="E349" s="371"/>
    </row>
    <row r="350" spans="1:5" ht="13.5" thickBot="1">
      <c r="A350" s="366" t="s">
        <v>180</v>
      </c>
      <c r="B350" s="367" t="s">
        <v>345</v>
      </c>
      <c r="C350" s="368" t="s">
        <v>200</v>
      </c>
      <c r="D350" s="369"/>
      <c r="E350" s="370"/>
    </row>
    <row r="351" spans="1:5" ht="13.5" thickBot="1">
      <c r="A351" s="361" t="s">
        <v>522</v>
      </c>
      <c r="B351" s="362" t="s">
        <v>168</v>
      </c>
      <c r="C351" s="363" t="s">
        <v>185</v>
      </c>
      <c r="D351" s="364"/>
      <c r="E351" s="371"/>
    </row>
    <row r="352" spans="1:5" ht="13.5" thickBot="1">
      <c r="A352" s="366" t="s">
        <v>57</v>
      </c>
      <c r="B352" s="367"/>
      <c r="C352" s="368" t="s">
        <v>283</v>
      </c>
      <c r="D352" s="369" t="s">
        <v>154</v>
      </c>
      <c r="E352" s="370" t="s">
        <v>209</v>
      </c>
    </row>
    <row r="353" spans="1:5" ht="13.5" thickBot="1">
      <c r="A353" s="361" t="s">
        <v>286</v>
      </c>
      <c r="B353" s="362" t="s">
        <v>373</v>
      </c>
      <c r="C353" s="363" t="s">
        <v>381</v>
      </c>
      <c r="D353" s="364"/>
      <c r="E353" s="371"/>
    </row>
    <row r="354" spans="1:5" ht="13.5" thickBot="1">
      <c r="A354" s="366" t="s">
        <v>180</v>
      </c>
      <c r="B354" s="367" t="s">
        <v>172</v>
      </c>
      <c r="C354" s="368" t="s">
        <v>252</v>
      </c>
      <c r="D354" s="369"/>
      <c r="E354" s="370"/>
    </row>
    <row r="355" spans="1:5" ht="13.5" thickBot="1">
      <c r="A355" s="669" t="s">
        <v>396</v>
      </c>
      <c r="B355" s="670"/>
      <c r="C355" s="670"/>
      <c r="D355" s="670"/>
      <c r="E355" s="671"/>
    </row>
    <row r="356" spans="1:5" ht="13.5" thickBot="1">
      <c r="A356" s="674" t="s">
        <v>397</v>
      </c>
      <c r="B356" s="675"/>
      <c r="C356" s="675"/>
      <c r="D356" s="675"/>
      <c r="E356" s="676"/>
    </row>
    <row r="357" spans="1:5" ht="13.5" thickBot="1">
      <c r="A357" s="372" t="s">
        <v>144</v>
      </c>
      <c r="B357" s="677" t="s">
        <v>398</v>
      </c>
      <c r="C357" s="677"/>
      <c r="D357" s="677"/>
      <c r="E357" s="678"/>
    </row>
    <row r="358" spans="1:5" ht="13.5" thickBot="1">
      <c r="A358" s="373"/>
      <c r="B358" s="373"/>
      <c r="C358" s="255"/>
      <c r="D358" s="270"/>
      <c r="E358" s="270"/>
    </row>
    <row r="359" spans="1:5" ht="13.5" thickBot="1">
      <c r="A359" s="682" t="s">
        <v>219</v>
      </c>
      <c r="B359" s="660"/>
      <c r="C359" s="660"/>
      <c r="D359" s="660"/>
      <c r="E359" s="661"/>
    </row>
    <row r="360" spans="1:5" ht="13.5" thickBot="1">
      <c r="A360" s="662" t="s">
        <v>115</v>
      </c>
      <c r="B360" s="663"/>
      <c r="C360" s="360" t="s">
        <v>133</v>
      </c>
      <c r="D360" s="664" t="s">
        <v>71</v>
      </c>
      <c r="E360" s="665"/>
    </row>
    <row r="361" spans="1:5" ht="13.5" thickBot="1">
      <c r="A361" s="666">
        <v>41230</v>
      </c>
      <c r="B361" s="667"/>
      <c r="C361" s="667"/>
      <c r="D361" s="667"/>
      <c r="E361" s="668"/>
    </row>
    <row r="362" spans="1:5" ht="13.5" thickBot="1">
      <c r="A362" s="361"/>
      <c r="B362" s="362"/>
      <c r="C362" s="363" t="s">
        <v>69</v>
      </c>
      <c r="D362" s="364" t="s">
        <v>255</v>
      </c>
      <c r="E362" s="365" t="s">
        <v>386</v>
      </c>
    </row>
    <row r="363" spans="1:5" ht="13.5" thickBot="1">
      <c r="A363" s="366"/>
      <c r="B363" s="367"/>
      <c r="C363" s="368" t="s">
        <v>124</v>
      </c>
      <c r="D363" s="369" t="s">
        <v>149</v>
      </c>
      <c r="E363" s="370" t="s">
        <v>276</v>
      </c>
    </row>
    <row r="364" spans="1:5" ht="13.5" thickBot="1">
      <c r="A364" s="361"/>
      <c r="B364" s="362"/>
      <c r="C364" s="363" t="s">
        <v>125</v>
      </c>
      <c r="D364" s="364" t="s">
        <v>161</v>
      </c>
      <c r="E364" s="371" t="s">
        <v>281</v>
      </c>
    </row>
    <row r="365" spans="1:5" ht="13.5" thickBot="1">
      <c r="A365" s="366" t="s">
        <v>401</v>
      </c>
      <c r="B365" s="367" t="s">
        <v>162</v>
      </c>
      <c r="C365" s="368" t="s">
        <v>126</v>
      </c>
      <c r="D365" s="369"/>
      <c r="E365" s="370" t="s">
        <v>57</v>
      </c>
    </row>
    <row r="366" spans="1:5" ht="13.5" thickBot="1">
      <c r="A366" s="361" t="s">
        <v>402</v>
      </c>
      <c r="B366" s="362"/>
      <c r="C366" s="363" t="s">
        <v>127</v>
      </c>
      <c r="D366" s="364" t="s">
        <v>344</v>
      </c>
      <c r="E366" s="371" t="s">
        <v>276</v>
      </c>
    </row>
    <row r="367" spans="1:5" ht="13.5" thickBot="1">
      <c r="A367" s="366" t="s">
        <v>402</v>
      </c>
      <c r="B367" s="367"/>
      <c r="C367" s="368" t="s">
        <v>369</v>
      </c>
      <c r="D367" s="369" t="s">
        <v>406</v>
      </c>
      <c r="E367" s="370" t="s">
        <v>281</v>
      </c>
    </row>
    <row r="368" spans="1:5" ht="13.5" thickBot="1">
      <c r="A368" s="361" t="s">
        <v>401</v>
      </c>
      <c r="B368" s="362" t="s">
        <v>166</v>
      </c>
      <c r="C368" s="363" t="s">
        <v>129</v>
      </c>
      <c r="D368" s="364"/>
      <c r="E368" s="371" t="s">
        <v>57</v>
      </c>
    </row>
    <row r="369" spans="1:5" ht="13.5" thickBot="1">
      <c r="A369" s="366" t="s">
        <v>401</v>
      </c>
      <c r="B369" s="367" t="s">
        <v>405</v>
      </c>
      <c r="C369" s="368" t="s">
        <v>333</v>
      </c>
      <c r="D369" s="369"/>
      <c r="E369" s="370"/>
    </row>
    <row r="370" spans="1:5" ht="13.5" thickBot="1">
      <c r="A370" s="361"/>
      <c r="B370" s="362"/>
      <c r="C370" s="363" t="s">
        <v>400</v>
      </c>
      <c r="D370" s="364" t="s">
        <v>154</v>
      </c>
      <c r="E370" s="371" t="s">
        <v>276</v>
      </c>
    </row>
    <row r="371" spans="1:5" ht="13.5" thickBot="1">
      <c r="A371" s="366"/>
      <c r="B371" s="367"/>
      <c r="C371" s="368" t="s">
        <v>132</v>
      </c>
      <c r="D371" s="369" t="s">
        <v>155</v>
      </c>
      <c r="E371" s="370" t="s">
        <v>364</v>
      </c>
    </row>
    <row r="372" spans="1:5" ht="13.5" thickBot="1">
      <c r="A372" s="361"/>
      <c r="B372" s="362"/>
      <c r="C372" s="363" t="s">
        <v>133</v>
      </c>
      <c r="D372" s="364" t="s">
        <v>169</v>
      </c>
      <c r="E372" s="371" t="s">
        <v>276</v>
      </c>
    </row>
    <row r="373" spans="1:5" ht="13.5" thickBot="1">
      <c r="A373" s="669" t="s">
        <v>403</v>
      </c>
      <c r="B373" s="670"/>
      <c r="C373" s="670"/>
      <c r="D373" s="670"/>
      <c r="E373" s="671"/>
    </row>
    <row r="374" spans="1:5" ht="13.5" thickBot="1">
      <c r="A374" s="372" t="s">
        <v>144</v>
      </c>
      <c r="B374" s="677" t="s">
        <v>404</v>
      </c>
      <c r="C374" s="677"/>
      <c r="D374" s="677"/>
      <c r="E374" s="678"/>
    </row>
    <row r="375" spans="1:5" ht="13.5" thickBot="1">
      <c r="A375" s="373"/>
      <c r="B375" s="373"/>
      <c r="C375" s="255"/>
      <c r="D375" s="270"/>
      <c r="E375" s="270"/>
    </row>
    <row r="376" spans="1:5" ht="13.5" thickBot="1">
      <c r="A376" s="682" t="s">
        <v>63</v>
      </c>
      <c r="B376" s="660"/>
      <c r="C376" s="660"/>
      <c r="D376" s="660"/>
      <c r="E376" s="661"/>
    </row>
    <row r="377" spans="1:5" ht="13.5" thickBot="1">
      <c r="A377" s="662" t="s">
        <v>47</v>
      </c>
      <c r="B377" s="663"/>
      <c r="C377" s="360" t="s">
        <v>130</v>
      </c>
      <c r="D377" s="664" t="s">
        <v>59</v>
      </c>
      <c r="E377" s="665"/>
    </row>
    <row r="378" spans="1:5" ht="13.5" thickBot="1">
      <c r="A378" s="666">
        <v>41231</v>
      </c>
      <c r="B378" s="667"/>
      <c r="C378" s="667"/>
      <c r="D378" s="667"/>
      <c r="E378" s="668"/>
    </row>
    <row r="379" spans="1:5" ht="13.5" thickBot="1">
      <c r="A379" s="361" t="s">
        <v>311</v>
      </c>
      <c r="B379" s="362"/>
      <c r="C379" s="363"/>
      <c r="D379" s="364"/>
      <c r="E379" s="365" t="s">
        <v>408</v>
      </c>
    </row>
    <row r="380" spans="1:5" ht="13.5" thickBot="1">
      <c r="A380" s="366" t="s">
        <v>358</v>
      </c>
      <c r="B380" s="367"/>
      <c r="C380" s="368"/>
      <c r="D380" s="369"/>
      <c r="E380" s="370" t="s">
        <v>256</v>
      </c>
    </row>
    <row r="381" spans="1:5" ht="13.5" thickBot="1">
      <c r="A381" s="361"/>
      <c r="B381" s="362"/>
      <c r="C381" s="363"/>
      <c r="D381" s="364"/>
      <c r="E381" s="371" t="s">
        <v>256</v>
      </c>
    </row>
    <row r="382" spans="1:5" ht="13.5" thickBot="1">
      <c r="A382" s="366"/>
      <c r="B382" s="367"/>
      <c r="C382" s="368"/>
      <c r="D382" s="369"/>
      <c r="E382" s="370" t="s">
        <v>256</v>
      </c>
    </row>
    <row r="383" spans="1:5" ht="13.5" thickBot="1">
      <c r="A383" s="361"/>
      <c r="B383" s="362"/>
      <c r="C383" s="363"/>
      <c r="D383" s="364"/>
      <c r="E383" s="371" t="s">
        <v>256</v>
      </c>
    </row>
    <row r="384" spans="1:5" ht="13.5" thickBot="1">
      <c r="A384" s="366"/>
      <c r="B384" s="367"/>
      <c r="C384" s="368"/>
      <c r="D384" s="369"/>
      <c r="E384" s="370" t="s">
        <v>264</v>
      </c>
    </row>
    <row r="385" spans="1:5" ht="13.5" thickBot="1">
      <c r="A385" s="669" t="s">
        <v>409</v>
      </c>
      <c r="B385" s="670"/>
      <c r="C385" s="670"/>
      <c r="D385" s="670"/>
      <c r="E385" s="671"/>
    </row>
    <row r="386" spans="1:5" ht="13.5" thickBot="1">
      <c r="A386" s="372" t="s">
        <v>144</v>
      </c>
      <c r="B386" s="677" t="s">
        <v>410</v>
      </c>
      <c r="C386" s="677"/>
      <c r="D386" s="677"/>
      <c r="E386" s="678"/>
    </row>
    <row r="387" spans="1:5" ht="13.5" thickBot="1">
      <c r="A387" s="373"/>
      <c r="B387" s="373"/>
      <c r="C387" s="255"/>
      <c r="D387" s="270"/>
      <c r="E387" s="270"/>
    </row>
    <row r="388" spans="1:5" ht="13.5" thickBot="1">
      <c r="A388" s="682" t="s">
        <v>173</v>
      </c>
      <c r="B388" s="660"/>
      <c r="C388" s="660"/>
      <c r="D388" s="660"/>
      <c r="E388" s="661"/>
    </row>
    <row r="389" spans="1:5" ht="13.5" thickBot="1">
      <c r="A389" s="662" t="s">
        <v>116</v>
      </c>
      <c r="B389" s="663"/>
      <c r="C389" s="360" t="s">
        <v>369</v>
      </c>
      <c r="D389" s="664" t="s">
        <v>46</v>
      </c>
      <c r="E389" s="665"/>
    </row>
    <row r="390" spans="1:5" ht="13.5" thickBot="1">
      <c r="A390" s="666">
        <v>41230</v>
      </c>
      <c r="B390" s="667"/>
      <c r="C390" s="667"/>
      <c r="D390" s="667"/>
      <c r="E390" s="668"/>
    </row>
    <row r="391" spans="1:5" ht="13.5" thickBot="1">
      <c r="A391" s="361"/>
      <c r="B391" s="362"/>
      <c r="C391" s="363" t="s">
        <v>69</v>
      </c>
      <c r="D391" s="364" t="s">
        <v>149</v>
      </c>
      <c r="E391" s="365" t="s">
        <v>194</v>
      </c>
    </row>
    <row r="392" spans="1:5" ht="13.5" thickBot="1">
      <c r="A392" s="366" t="s">
        <v>299</v>
      </c>
      <c r="B392" s="367" t="s">
        <v>412</v>
      </c>
      <c r="C392" s="368" t="s">
        <v>64</v>
      </c>
      <c r="D392" s="369"/>
      <c r="E392" s="370" t="s">
        <v>57</v>
      </c>
    </row>
    <row r="393" spans="1:5" ht="13.5" thickBot="1">
      <c r="A393" s="361"/>
      <c r="B393" s="362"/>
      <c r="C393" s="363" t="s">
        <v>227</v>
      </c>
      <c r="D393" s="364" t="s">
        <v>161</v>
      </c>
      <c r="E393" s="371" t="s">
        <v>296</v>
      </c>
    </row>
    <row r="394" spans="1:5" ht="13.5" thickBot="1">
      <c r="A394" s="366"/>
      <c r="B394" s="367"/>
      <c r="C394" s="368" t="s">
        <v>126</v>
      </c>
      <c r="D394" s="369" t="s">
        <v>162</v>
      </c>
      <c r="E394" s="370" t="s">
        <v>293</v>
      </c>
    </row>
    <row r="395" spans="1:5" ht="13.5" thickBot="1">
      <c r="A395" s="361"/>
      <c r="B395" s="362"/>
      <c r="C395" s="363" t="s">
        <v>127</v>
      </c>
      <c r="D395" s="364" t="s">
        <v>372</v>
      </c>
      <c r="E395" s="371" t="s">
        <v>411</v>
      </c>
    </row>
    <row r="396" spans="1:5" ht="13.5" thickBot="1">
      <c r="A396" s="366"/>
      <c r="B396" s="367"/>
      <c r="C396" s="368" t="s">
        <v>369</v>
      </c>
      <c r="D396" s="369" t="s">
        <v>304</v>
      </c>
      <c r="E396" s="370" t="s">
        <v>296</v>
      </c>
    </row>
    <row r="397" spans="1:5" ht="13.5" thickBot="1">
      <c r="A397" s="669" t="s">
        <v>413</v>
      </c>
      <c r="B397" s="670"/>
      <c r="C397" s="670"/>
      <c r="D397" s="670"/>
      <c r="E397" s="671"/>
    </row>
    <row r="398" spans="1:5" ht="13.5" thickBot="1">
      <c r="A398" s="372" t="s">
        <v>144</v>
      </c>
      <c r="B398" s="677"/>
      <c r="C398" s="677"/>
      <c r="D398" s="677"/>
      <c r="E398" s="678"/>
    </row>
    <row r="399" spans="1:5" ht="13.5" thickBot="1">
      <c r="A399" s="373"/>
      <c r="B399" s="373"/>
      <c r="C399" s="255"/>
      <c r="D399" s="270"/>
      <c r="E399" s="270"/>
    </row>
    <row r="400" spans="1:5" ht="13.5" thickBot="1">
      <c r="A400" s="682" t="s">
        <v>173</v>
      </c>
      <c r="B400" s="660"/>
      <c r="C400" s="660"/>
      <c r="D400" s="660"/>
      <c r="E400" s="661"/>
    </row>
    <row r="401" spans="1:5" ht="13.5" thickBot="1">
      <c r="A401" s="662" t="s">
        <v>121</v>
      </c>
      <c r="B401" s="663"/>
      <c r="C401" s="360" t="s">
        <v>332</v>
      </c>
      <c r="D401" s="664" t="s">
        <v>60</v>
      </c>
      <c r="E401" s="665"/>
    </row>
    <row r="402" spans="1:5" ht="13.5" thickBot="1">
      <c r="A402" s="666">
        <v>41229</v>
      </c>
      <c r="B402" s="667"/>
      <c r="C402" s="667"/>
      <c r="D402" s="667"/>
      <c r="E402" s="668"/>
    </row>
    <row r="403" spans="1:5" ht="13.5" thickBot="1">
      <c r="A403" s="361" t="s">
        <v>322</v>
      </c>
      <c r="B403" s="362"/>
      <c r="C403" s="363" t="s">
        <v>246</v>
      </c>
      <c r="D403" s="364"/>
      <c r="E403" s="365"/>
    </row>
    <row r="404" spans="1:5" ht="13.5" thickBot="1">
      <c r="A404" s="366"/>
      <c r="B404" s="367"/>
      <c r="C404" s="368" t="s">
        <v>64</v>
      </c>
      <c r="D404" s="369"/>
      <c r="E404" s="370" t="s">
        <v>233</v>
      </c>
    </row>
    <row r="405" spans="1:5" ht="13.5" thickBot="1">
      <c r="A405" s="361"/>
      <c r="B405" s="362"/>
      <c r="C405" s="363" t="s">
        <v>227</v>
      </c>
      <c r="D405" s="364"/>
      <c r="E405" s="371" t="s">
        <v>382</v>
      </c>
    </row>
    <row r="406" spans="1:5" ht="13.5" thickBot="1">
      <c r="A406" s="366"/>
      <c r="B406" s="367"/>
      <c r="C406" s="368" t="s">
        <v>126</v>
      </c>
      <c r="D406" s="369"/>
      <c r="E406" s="370" t="s">
        <v>317</v>
      </c>
    </row>
    <row r="407" spans="1:5" ht="13.5" thickBot="1">
      <c r="A407" s="361" t="s">
        <v>181</v>
      </c>
      <c r="B407" s="362"/>
      <c r="C407" s="363" t="s">
        <v>192</v>
      </c>
      <c r="D407" s="364"/>
      <c r="E407" s="371" t="s">
        <v>57</v>
      </c>
    </row>
    <row r="408" spans="1:5" ht="13.5" thickBot="1">
      <c r="A408" s="366" t="s">
        <v>57</v>
      </c>
      <c r="B408" s="367"/>
      <c r="C408" s="368" t="s">
        <v>128</v>
      </c>
      <c r="D408" s="369"/>
      <c r="E408" s="370" t="s">
        <v>317</v>
      </c>
    </row>
    <row r="409" spans="1:5" ht="13.5" thickBot="1">
      <c r="A409" s="361" t="s">
        <v>181</v>
      </c>
      <c r="B409" s="362"/>
      <c r="C409" s="363" t="s">
        <v>332</v>
      </c>
      <c r="D409" s="364"/>
      <c r="E409" s="371"/>
    </row>
    <row r="410" spans="1:5" ht="13.5" thickBot="1">
      <c r="A410" s="669" t="s">
        <v>415</v>
      </c>
      <c r="B410" s="670"/>
      <c r="C410" s="670"/>
      <c r="D410" s="670"/>
      <c r="E410" s="671"/>
    </row>
    <row r="411" spans="1:5" ht="13.5" thickBot="1">
      <c r="A411" s="372" t="s">
        <v>144</v>
      </c>
      <c r="B411" s="677" t="s">
        <v>416</v>
      </c>
      <c r="C411" s="677"/>
      <c r="D411" s="677"/>
      <c r="E411" s="678"/>
    </row>
    <row r="412" spans="1:5" ht="13.5" thickBot="1">
      <c r="A412" s="373"/>
      <c r="B412" s="373"/>
      <c r="C412" s="255"/>
      <c r="D412" s="270"/>
      <c r="E412" s="270"/>
    </row>
    <row r="413" spans="1:5" ht="13.5" thickBot="1">
      <c r="A413" s="682" t="s">
        <v>191</v>
      </c>
      <c r="B413" s="660"/>
      <c r="C413" s="660"/>
      <c r="D413" s="660"/>
      <c r="E413" s="661"/>
    </row>
    <row r="414" spans="1:5" ht="13.5" thickBot="1">
      <c r="A414" s="662" t="s">
        <v>43</v>
      </c>
      <c r="B414" s="663"/>
      <c r="C414" s="360" t="s">
        <v>131</v>
      </c>
      <c r="D414" s="664" t="s">
        <v>58</v>
      </c>
      <c r="E414" s="665"/>
    </row>
    <row r="415" spans="1:5" ht="13.5" thickBot="1">
      <c r="A415" s="666">
        <v>41229</v>
      </c>
      <c r="B415" s="667"/>
      <c r="C415" s="667"/>
      <c r="D415" s="667"/>
      <c r="E415" s="668"/>
    </row>
    <row r="416" spans="1:5" ht="13.5" thickBot="1">
      <c r="A416" s="361" t="s">
        <v>284</v>
      </c>
      <c r="B416" s="362"/>
      <c r="C416" s="363"/>
      <c r="D416" s="364"/>
      <c r="E416" s="365" t="s">
        <v>378</v>
      </c>
    </row>
    <row r="417" spans="1:5" ht="13.5" thickBot="1">
      <c r="A417" s="366" t="s">
        <v>196</v>
      </c>
      <c r="B417" s="367"/>
      <c r="C417" s="368"/>
      <c r="D417" s="369"/>
      <c r="E417" s="370" t="s">
        <v>378</v>
      </c>
    </row>
    <row r="418" spans="1:5" ht="13.5" thickBot="1">
      <c r="A418" s="361"/>
      <c r="B418" s="362"/>
      <c r="C418" s="363"/>
      <c r="D418" s="364"/>
      <c r="E418" s="371" t="s">
        <v>418</v>
      </c>
    </row>
    <row r="419" spans="1:5" ht="13.5" thickBot="1">
      <c r="A419" s="366"/>
      <c r="B419" s="367"/>
      <c r="C419" s="368"/>
      <c r="D419" s="369"/>
      <c r="E419" s="370" t="s">
        <v>72</v>
      </c>
    </row>
    <row r="420" spans="1:5" ht="13.5" thickBot="1">
      <c r="A420" s="361"/>
      <c r="B420" s="362"/>
      <c r="C420" s="363"/>
      <c r="D420" s="364"/>
      <c r="E420" s="371" t="s">
        <v>86</v>
      </c>
    </row>
    <row r="421" spans="1:5" ht="13.5" thickBot="1">
      <c r="A421" s="366"/>
      <c r="B421" s="367"/>
      <c r="C421" s="368"/>
      <c r="D421" s="369"/>
      <c r="E421" s="370" t="s">
        <v>419</v>
      </c>
    </row>
    <row r="422" spans="1:5" ht="13.5" thickBot="1">
      <c r="A422" s="361"/>
      <c r="B422" s="362"/>
      <c r="C422" s="363"/>
      <c r="D422" s="364"/>
      <c r="E422" s="371" t="s">
        <v>420</v>
      </c>
    </row>
    <row r="423" spans="1:5" ht="13.5" thickBot="1">
      <c r="A423" s="669" t="s">
        <v>421</v>
      </c>
      <c r="B423" s="670"/>
      <c r="C423" s="670"/>
      <c r="D423" s="670"/>
      <c r="E423" s="671"/>
    </row>
    <row r="424" spans="1:5" ht="13.5" thickBot="1">
      <c r="A424" s="372" t="s">
        <v>144</v>
      </c>
      <c r="B424" s="677" t="s">
        <v>422</v>
      </c>
      <c r="C424" s="677"/>
      <c r="D424" s="677"/>
      <c r="E424" s="678"/>
    </row>
    <row r="425" ht="13.5" thickBot="1"/>
    <row r="426" spans="1:5" ht="13.5" thickBot="1">
      <c r="A426" s="682" t="s">
        <v>191</v>
      </c>
      <c r="B426" s="660"/>
      <c r="C426" s="660"/>
      <c r="D426" s="660"/>
      <c r="E426" s="661"/>
    </row>
    <row r="427" spans="1:5" ht="13.5" thickBot="1">
      <c r="A427" s="662" t="s">
        <v>43</v>
      </c>
      <c r="B427" s="663"/>
      <c r="C427" s="360" t="s">
        <v>200</v>
      </c>
      <c r="D427" s="664" t="s">
        <v>70</v>
      </c>
      <c r="E427" s="665"/>
    </row>
    <row r="428" spans="1:5" ht="13.5" thickBot="1">
      <c r="A428" s="666">
        <v>41233</v>
      </c>
      <c r="B428" s="667"/>
      <c r="C428" s="667"/>
      <c r="D428" s="667"/>
      <c r="E428" s="668"/>
    </row>
    <row r="429" spans="1:5" ht="13.5" thickBot="1">
      <c r="A429" s="361" t="s">
        <v>196</v>
      </c>
      <c r="B429" s="362"/>
      <c r="C429" s="363"/>
      <c r="D429" s="364"/>
      <c r="E429" s="365" t="s">
        <v>209</v>
      </c>
    </row>
    <row r="430" spans="1:5" ht="13.5" thickBot="1">
      <c r="A430" s="366" t="s">
        <v>196</v>
      </c>
      <c r="B430" s="367"/>
      <c r="C430" s="368"/>
      <c r="D430" s="369"/>
      <c r="E430" s="370"/>
    </row>
    <row r="431" spans="1:5" ht="13.5" thickBot="1">
      <c r="A431" s="361" t="s">
        <v>196</v>
      </c>
      <c r="B431" s="362"/>
      <c r="C431" s="363"/>
      <c r="D431" s="364"/>
      <c r="E431" s="371"/>
    </row>
    <row r="432" spans="1:5" ht="13.5" thickBot="1">
      <c r="A432" s="674" t="s">
        <v>424</v>
      </c>
      <c r="B432" s="675"/>
      <c r="C432" s="675"/>
      <c r="D432" s="675"/>
      <c r="E432" s="676"/>
    </row>
    <row r="433" spans="1:5" ht="13.5" thickBot="1">
      <c r="A433" s="372" t="s">
        <v>144</v>
      </c>
      <c r="B433" s="677" t="s">
        <v>425</v>
      </c>
      <c r="C433" s="677"/>
      <c r="D433" s="677"/>
      <c r="E433" s="678"/>
    </row>
    <row r="434" ht="13.5" thickBot="1"/>
    <row r="435" spans="1:5" ht="13.5" thickBot="1">
      <c r="A435" s="682" t="s">
        <v>173</v>
      </c>
      <c r="B435" s="660"/>
      <c r="C435" s="660"/>
      <c r="D435" s="660"/>
      <c r="E435" s="661"/>
    </row>
    <row r="436" spans="1:5" ht="13.5" thickBot="1">
      <c r="A436" s="662" t="s">
        <v>45</v>
      </c>
      <c r="B436" s="663"/>
      <c r="C436" s="360" t="s">
        <v>198</v>
      </c>
      <c r="D436" s="664" t="s">
        <v>47</v>
      </c>
      <c r="E436" s="665"/>
    </row>
    <row r="437" spans="1:5" ht="13.5" thickBot="1">
      <c r="A437" s="666">
        <v>41234</v>
      </c>
      <c r="B437" s="667"/>
      <c r="C437" s="667"/>
      <c r="D437" s="667"/>
      <c r="E437" s="668"/>
    </row>
    <row r="438" spans="1:5" ht="13.5" thickBot="1">
      <c r="A438" s="361" t="s">
        <v>326</v>
      </c>
      <c r="B438" s="362"/>
      <c r="C438" s="363"/>
      <c r="D438" s="364"/>
      <c r="E438" s="365" t="s">
        <v>359</v>
      </c>
    </row>
    <row r="439" spans="1:5" ht="13.5" thickBot="1">
      <c r="A439" s="366" t="s">
        <v>326</v>
      </c>
      <c r="B439" s="367"/>
      <c r="C439" s="368"/>
      <c r="D439" s="369"/>
      <c r="E439" s="370" t="s">
        <v>358</v>
      </c>
    </row>
    <row r="440" spans="1:5" ht="13.5" thickBot="1">
      <c r="A440" s="361" t="s">
        <v>331</v>
      </c>
      <c r="B440" s="362"/>
      <c r="C440" s="363"/>
      <c r="D440" s="364" t="s">
        <v>428</v>
      </c>
      <c r="E440" s="371" t="s">
        <v>427</v>
      </c>
    </row>
    <row r="441" spans="1:5" ht="13.5" thickBot="1">
      <c r="A441" s="674" t="s">
        <v>525</v>
      </c>
      <c r="B441" s="675"/>
      <c r="C441" s="675"/>
      <c r="D441" s="675"/>
      <c r="E441" s="676"/>
    </row>
    <row r="442" spans="1:5" ht="13.5" thickBot="1">
      <c r="A442" s="372" t="s">
        <v>144</v>
      </c>
      <c r="B442" s="677" t="s">
        <v>429</v>
      </c>
      <c r="C442" s="677"/>
      <c r="D442" s="677"/>
      <c r="E442" s="678"/>
    </row>
    <row r="443" ht="13.5" thickBot="1"/>
    <row r="444" spans="1:5" ht="13.5" thickBot="1">
      <c r="A444" s="682" t="s">
        <v>173</v>
      </c>
      <c r="B444" s="660"/>
      <c r="C444" s="660"/>
      <c r="D444" s="660"/>
      <c r="E444" s="661"/>
    </row>
    <row r="445" spans="1:5" ht="13.5" thickBot="1">
      <c r="A445" s="662" t="s">
        <v>121</v>
      </c>
      <c r="B445" s="663"/>
      <c r="C445" s="360" t="s">
        <v>308</v>
      </c>
      <c r="D445" s="664" t="s">
        <v>115</v>
      </c>
      <c r="E445" s="665"/>
    </row>
    <row r="446" spans="1:5" ht="13.5" thickBot="1">
      <c r="A446" s="666">
        <v>41236</v>
      </c>
      <c r="B446" s="667"/>
      <c r="C446" s="667"/>
      <c r="D446" s="667"/>
      <c r="E446" s="668"/>
    </row>
    <row r="447" spans="1:5" ht="13.5" thickBot="1">
      <c r="A447" s="361" t="s">
        <v>181</v>
      </c>
      <c r="B447" s="362" t="s">
        <v>157</v>
      </c>
      <c r="C447" s="363" t="s">
        <v>246</v>
      </c>
      <c r="D447" s="364"/>
      <c r="E447" s="365"/>
    </row>
    <row r="448" spans="1:5" ht="13.5" thickBot="1">
      <c r="A448" s="366" t="s">
        <v>183</v>
      </c>
      <c r="B448" s="367" t="s">
        <v>303</v>
      </c>
      <c r="C448" s="368" t="s">
        <v>247</v>
      </c>
      <c r="D448" s="369"/>
      <c r="E448" s="370"/>
    </row>
    <row r="449" spans="1:5" ht="13.5" thickBot="1">
      <c r="A449" s="361" t="s">
        <v>181</v>
      </c>
      <c r="B449" s="362" t="s">
        <v>170</v>
      </c>
      <c r="C449" s="363" t="s">
        <v>248</v>
      </c>
      <c r="D449" s="364"/>
      <c r="E449" s="371"/>
    </row>
    <row r="450" spans="1:5" ht="13.5" thickBot="1">
      <c r="A450" s="366" t="s">
        <v>181</v>
      </c>
      <c r="B450" s="367" t="s">
        <v>343</v>
      </c>
      <c r="C450" s="368" t="s">
        <v>249</v>
      </c>
      <c r="D450" s="369"/>
      <c r="E450" s="370"/>
    </row>
    <row r="451" spans="1:5" ht="13.5" thickBot="1">
      <c r="A451" s="361" t="s">
        <v>57</v>
      </c>
      <c r="B451" s="362"/>
      <c r="C451" s="363" t="s">
        <v>185</v>
      </c>
      <c r="D451" s="364" t="s">
        <v>304</v>
      </c>
      <c r="E451" s="371" t="s">
        <v>205</v>
      </c>
    </row>
    <row r="452" spans="1:5" ht="13.5" thickBot="1">
      <c r="A452" s="366" t="s">
        <v>430</v>
      </c>
      <c r="B452" s="367" t="s">
        <v>169</v>
      </c>
      <c r="C452" s="368" t="s">
        <v>308</v>
      </c>
      <c r="D452" s="369"/>
      <c r="E452" s="370"/>
    </row>
    <row r="453" spans="1:5" ht="13.5" thickBot="1">
      <c r="A453" s="669" t="s">
        <v>431</v>
      </c>
      <c r="B453" s="670"/>
      <c r="C453" s="670"/>
      <c r="D453" s="670"/>
      <c r="E453" s="671"/>
    </row>
    <row r="454" spans="1:5" ht="13.5" thickBot="1">
      <c r="A454" s="372" t="s">
        <v>144</v>
      </c>
      <c r="B454" s="677" t="s">
        <v>337</v>
      </c>
      <c r="C454" s="677"/>
      <c r="D454" s="677"/>
      <c r="E454" s="678"/>
    </row>
    <row r="455" ht="13.5" thickBot="1"/>
    <row r="456" spans="1:5" ht="13.5" thickBot="1">
      <c r="A456" s="682" t="s">
        <v>63</v>
      </c>
      <c r="B456" s="660"/>
      <c r="C456" s="660"/>
      <c r="D456" s="660"/>
      <c r="E456" s="661"/>
    </row>
    <row r="457" spans="1:5" ht="13.5" thickBot="1">
      <c r="A457" s="662" t="s">
        <v>47</v>
      </c>
      <c r="B457" s="663"/>
      <c r="C457" s="360" t="s">
        <v>126</v>
      </c>
      <c r="D457" s="664" t="s">
        <v>116</v>
      </c>
      <c r="E457" s="665"/>
    </row>
    <row r="458" spans="1:5" ht="13.5" thickBot="1">
      <c r="A458" s="666">
        <v>41238</v>
      </c>
      <c r="B458" s="667"/>
      <c r="C458" s="667"/>
      <c r="D458" s="667"/>
      <c r="E458" s="668"/>
    </row>
    <row r="459" spans="1:5" ht="13.5" thickBot="1">
      <c r="A459" s="361" t="s">
        <v>427</v>
      </c>
      <c r="B459" s="362" t="s">
        <v>255</v>
      </c>
      <c r="C459" s="363" t="s">
        <v>246</v>
      </c>
      <c r="D459" s="364"/>
      <c r="E459" s="365"/>
    </row>
    <row r="460" spans="1:5" ht="13.5" thickBot="1">
      <c r="A460" s="366"/>
      <c r="B460" s="367"/>
      <c r="C460" s="368" t="s">
        <v>64</v>
      </c>
      <c r="D460" s="369" t="s">
        <v>433</v>
      </c>
      <c r="E460" s="370" t="s">
        <v>299</v>
      </c>
    </row>
    <row r="461" spans="1:5" ht="13.5" thickBot="1">
      <c r="A461" s="361"/>
      <c r="B461" s="362"/>
      <c r="C461" s="363" t="s">
        <v>227</v>
      </c>
      <c r="D461" s="364" t="s">
        <v>208</v>
      </c>
      <c r="E461" s="371" t="s">
        <v>330</v>
      </c>
    </row>
    <row r="462" spans="1:5" ht="13.5" thickBot="1">
      <c r="A462" s="366"/>
      <c r="B462" s="367"/>
      <c r="C462" s="368" t="s">
        <v>126</v>
      </c>
      <c r="D462" s="369" t="s">
        <v>373</v>
      </c>
      <c r="E462" s="370" t="s">
        <v>242</v>
      </c>
    </row>
    <row r="463" spans="1:5" ht="13.5" thickBot="1">
      <c r="A463" s="669" t="s">
        <v>432</v>
      </c>
      <c r="B463" s="670"/>
      <c r="C463" s="670"/>
      <c r="D463" s="670"/>
      <c r="E463" s="671"/>
    </row>
    <row r="464" spans="1:5" ht="13.5" thickBot="1">
      <c r="A464" s="372" t="s">
        <v>144</v>
      </c>
      <c r="B464" s="677" t="s">
        <v>268</v>
      </c>
      <c r="C464" s="677"/>
      <c r="D464" s="677"/>
      <c r="E464" s="678"/>
    </row>
    <row r="465" ht="13.5" thickBot="1"/>
    <row r="466" spans="1:5" ht="13.5" thickBot="1">
      <c r="A466" s="682" t="s">
        <v>173</v>
      </c>
      <c r="B466" s="660"/>
      <c r="C466" s="660"/>
      <c r="D466" s="660"/>
      <c r="E466" s="661"/>
    </row>
    <row r="467" spans="1:5" ht="13.5" thickBot="1">
      <c r="A467" s="662" t="s">
        <v>71</v>
      </c>
      <c r="B467" s="663"/>
      <c r="C467" s="381" t="s">
        <v>77</v>
      </c>
      <c r="D467" s="664" t="s">
        <v>46</v>
      </c>
      <c r="E467" s="665"/>
    </row>
    <row r="468" spans="1:5" ht="13.5" thickBot="1">
      <c r="A468" s="666">
        <v>41238</v>
      </c>
      <c r="B468" s="667"/>
      <c r="C468" s="667"/>
      <c r="D468" s="667"/>
      <c r="E468" s="668"/>
    </row>
    <row r="469" spans="1:5" ht="13.5" thickBot="1">
      <c r="A469" s="361"/>
      <c r="B469" s="362"/>
      <c r="C469" s="363" t="s">
        <v>69</v>
      </c>
      <c r="D469" s="364" t="s">
        <v>434</v>
      </c>
      <c r="E469" s="365" t="s">
        <v>296</v>
      </c>
    </row>
    <row r="470" spans="1:5" ht="13.5" thickBot="1">
      <c r="A470" s="366" t="s">
        <v>364</v>
      </c>
      <c r="B470" s="367" t="s">
        <v>434</v>
      </c>
      <c r="C470" s="368" t="s">
        <v>64</v>
      </c>
      <c r="D470" s="369"/>
      <c r="E470" s="370"/>
    </row>
    <row r="471" spans="1:5" ht="13.5" thickBot="1">
      <c r="A471" s="361"/>
      <c r="B471" s="362"/>
      <c r="C471" s="363" t="s">
        <v>227</v>
      </c>
      <c r="D471" s="364" t="s">
        <v>435</v>
      </c>
      <c r="E471" s="371" t="s">
        <v>195</v>
      </c>
    </row>
    <row r="472" spans="1:5" ht="13.5" thickBot="1">
      <c r="A472" s="366"/>
      <c r="B472" s="367"/>
      <c r="C472" s="368" t="s">
        <v>126</v>
      </c>
      <c r="D472" s="369" t="s">
        <v>206</v>
      </c>
      <c r="E472" s="370" t="s">
        <v>296</v>
      </c>
    </row>
    <row r="473" spans="1:5" ht="13.5" thickBot="1">
      <c r="A473" s="361" t="s">
        <v>230</v>
      </c>
      <c r="B473" s="362" t="s">
        <v>303</v>
      </c>
      <c r="C473" s="363" t="s">
        <v>192</v>
      </c>
      <c r="D473" s="364"/>
      <c r="E473" s="371"/>
    </row>
    <row r="474" spans="1:5" ht="13.5" thickBot="1">
      <c r="A474" s="366" t="s">
        <v>364</v>
      </c>
      <c r="B474" s="367" t="s">
        <v>171</v>
      </c>
      <c r="C474" s="368" t="s">
        <v>198</v>
      </c>
      <c r="D474" s="369"/>
      <c r="E474" s="370"/>
    </row>
    <row r="475" spans="1:5" ht="13.5" thickBot="1">
      <c r="A475" s="361" t="s">
        <v>280</v>
      </c>
      <c r="B475" s="362" t="s">
        <v>260</v>
      </c>
      <c r="C475" s="363" t="s">
        <v>77</v>
      </c>
      <c r="D475" s="364"/>
      <c r="E475" s="371"/>
    </row>
    <row r="476" spans="1:5" ht="13.5" thickBot="1">
      <c r="A476" s="669" t="s">
        <v>436</v>
      </c>
      <c r="B476" s="670"/>
      <c r="C476" s="670"/>
      <c r="D476" s="670"/>
      <c r="E476" s="671"/>
    </row>
    <row r="477" spans="1:5" ht="13.5" thickBot="1">
      <c r="A477" s="674" t="s">
        <v>437</v>
      </c>
      <c r="B477" s="675"/>
      <c r="C477" s="675"/>
      <c r="D477" s="675"/>
      <c r="E477" s="676"/>
    </row>
    <row r="478" spans="1:5" ht="13.5" thickBot="1">
      <c r="A478" s="372" t="s">
        <v>144</v>
      </c>
      <c r="B478" s="677" t="s">
        <v>175</v>
      </c>
      <c r="C478" s="677"/>
      <c r="D478" s="677"/>
      <c r="E478" s="678"/>
    </row>
    <row r="479" ht="13.5" thickBot="1"/>
    <row r="480" spans="1:5" ht="13.5" thickBot="1">
      <c r="A480" s="682" t="s">
        <v>219</v>
      </c>
      <c r="B480" s="660"/>
      <c r="C480" s="660"/>
      <c r="D480" s="660"/>
      <c r="E480" s="661"/>
    </row>
    <row r="481" spans="1:5" ht="13.5" thickBot="1">
      <c r="A481" s="662" t="s">
        <v>60</v>
      </c>
      <c r="B481" s="663"/>
      <c r="C481" s="360" t="s">
        <v>126</v>
      </c>
      <c r="D481" s="664" t="s">
        <v>58</v>
      </c>
      <c r="E481" s="665"/>
    </row>
    <row r="482" spans="1:5" ht="13.5" thickBot="1">
      <c r="A482" s="666">
        <v>41239</v>
      </c>
      <c r="B482" s="667"/>
      <c r="C482" s="667"/>
      <c r="D482" s="667"/>
      <c r="E482" s="668"/>
    </row>
    <row r="483" spans="1:5" ht="13.5" thickBot="1">
      <c r="A483" s="361" t="s">
        <v>382</v>
      </c>
      <c r="B483" s="362" t="s">
        <v>157</v>
      </c>
      <c r="C483" s="363" t="s">
        <v>246</v>
      </c>
      <c r="D483" s="364"/>
      <c r="E483" s="365"/>
    </row>
    <row r="484" spans="1:5" ht="13.5" thickBot="1">
      <c r="A484" s="366"/>
      <c r="B484" s="367"/>
      <c r="C484" s="368" t="s">
        <v>64</v>
      </c>
      <c r="D484" s="369" t="s">
        <v>162</v>
      </c>
      <c r="E484" s="370" t="s">
        <v>89</v>
      </c>
    </row>
    <row r="485" spans="1:5" ht="13.5" thickBot="1">
      <c r="A485" s="361"/>
      <c r="B485" s="362"/>
      <c r="C485" s="363" t="s">
        <v>227</v>
      </c>
      <c r="D485" s="364" t="s">
        <v>171</v>
      </c>
      <c r="E485" s="371" t="s">
        <v>378</v>
      </c>
    </row>
    <row r="486" spans="1:5" ht="13.5" thickBot="1">
      <c r="A486" s="366"/>
      <c r="B486" s="367"/>
      <c r="C486" s="368" t="s">
        <v>126</v>
      </c>
      <c r="D486" s="369" t="s">
        <v>155</v>
      </c>
      <c r="E486" s="370" t="s">
        <v>90</v>
      </c>
    </row>
    <row r="487" spans="1:5" ht="13.5" thickBot="1">
      <c r="A487" s="669" t="s">
        <v>438</v>
      </c>
      <c r="B487" s="670"/>
      <c r="C487" s="670"/>
      <c r="D487" s="670"/>
      <c r="E487" s="671"/>
    </row>
    <row r="488" spans="1:5" ht="13.5" thickBot="1">
      <c r="A488" s="372" t="s">
        <v>144</v>
      </c>
      <c r="B488" s="677" t="s">
        <v>439</v>
      </c>
      <c r="C488" s="677"/>
      <c r="D488" s="677"/>
      <c r="E488" s="678"/>
    </row>
    <row r="489" spans="1:5" ht="13.5" thickBot="1">
      <c r="A489" s="682" t="s">
        <v>63</v>
      </c>
      <c r="B489" s="660"/>
      <c r="C489" s="660"/>
      <c r="D489" s="660"/>
      <c r="E489" s="661"/>
    </row>
    <row r="490" spans="1:5" ht="13.5" thickBot="1">
      <c r="A490" s="662" t="s">
        <v>41</v>
      </c>
      <c r="B490" s="663"/>
      <c r="C490" s="381" t="s">
        <v>381</v>
      </c>
      <c r="D490" s="664" t="s">
        <v>70</v>
      </c>
      <c r="E490" s="665"/>
    </row>
    <row r="491" spans="1:5" ht="13.5" thickBot="1">
      <c r="A491" s="666">
        <v>41239</v>
      </c>
      <c r="B491" s="667"/>
      <c r="C491" s="667"/>
      <c r="D491" s="667"/>
      <c r="E491" s="668"/>
    </row>
    <row r="492" spans="1:5" ht="13.5" thickBot="1">
      <c r="A492" s="361" t="s">
        <v>176</v>
      </c>
      <c r="B492" s="362" t="s">
        <v>273</v>
      </c>
      <c r="C492" s="363" t="s">
        <v>246</v>
      </c>
      <c r="D492" s="364"/>
      <c r="E492" s="365"/>
    </row>
    <row r="493" spans="1:5" ht="13.5" thickBot="1">
      <c r="A493" s="366" t="s">
        <v>176</v>
      </c>
      <c r="B493" s="367" t="s">
        <v>162</v>
      </c>
      <c r="C493" s="368" t="s">
        <v>247</v>
      </c>
      <c r="D493" s="369"/>
      <c r="E493" s="370"/>
    </row>
    <row r="494" spans="1:5" ht="13.5" thickBot="1">
      <c r="A494" s="361" t="s">
        <v>176</v>
      </c>
      <c r="B494" s="362" t="s">
        <v>207</v>
      </c>
      <c r="C494" s="363" t="s">
        <v>248</v>
      </c>
      <c r="D494" s="364"/>
      <c r="E494" s="371"/>
    </row>
    <row r="495" spans="1:5" ht="13.5" thickBot="1">
      <c r="A495" s="366" t="s">
        <v>176</v>
      </c>
      <c r="B495" s="367" t="s">
        <v>167</v>
      </c>
      <c r="C495" s="368" t="s">
        <v>249</v>
      </c>
      <c r="D495" s="369"/>
      <c r="E495" s="370"/>
    </row>
    <row r="496" spans="1:5" ht="13.5" thickBot="1">
      <c r="A496" s="361"/>
      <c r="B496" s="362"/>
      <c r="C496" s="363" t="s">
        <v>185</v>
      </c>
      <c r="D496" s="364" t="s">
        <v>152</v>
      </c>
      <c r="E496" s="371" t="s">
        <v>210</v>
      </c>
    </row>
    <row r="497" spans="1:5" ht="13.5" thickBot="1">
      <c r="A497" s="366" t="s">
        <v>179</v>
      </c>
      <c r="B497" s="367" t="s">
        <v>366</v>
      </c>
      <c r="C497" s="368" t="s">
        <v>308</v>
      </c>
      <c r="D497" s="369"/>
      <c r="E497" s="370" t="s">
        <v>57</v>
      </c>
    </row>
    <row r="498" spans="1:5" ht="13.5" thickBot="1">
      <c r="A498" s="361"/>
      <c r="B498" s="362"/>
      <c r="C498" s="363" t="s">
        <v>381</v>
      </c>
      <c r="D498" s="364" t="s">
        <v>169</v>
      </c>
      <c r="E498" s="371" t="s">
        <v>210</v>
      </c>
    </row>
    <row r="499" spans="1:5" ht="13.5" thickBot="1">
      <c r="A499" s="669" t="s">
        <v>440</v>
      </c>
      <c r="B499" s="670"/>
      <c r="C499" s="670"/>
      <c r="D499" s="670"/>
      <c r="E499" s="671"/>
    </row>
    <row r="500" spans="1:5" ht="13.5" thickBot="1">
      <c r="A500" s="372" t="s">
        <v>144</v>
      </c>
      <c r="B500" s="677" t="s">
        <v>441</v>
      </c>
      <c r="C500" s="677"/>
      <c r="D500" s="677"/>
      <c r="E500" s="678"/>
    </row>
    <row r="501" ht="13.5" thickBot="1"/>
    <row r="502" spans="1:5" ht="13.5" thickBot="1">
      <c r="A502" s="682" t="s">
        <v>191</v>
      </c>
      <c r="B502" s="660"/>
      <c r="C502" s="660"/>
      <c r="D502" s="660"/>
      <c r="E502" s="661"/>
    </row>
    <row r="503" spans="1:5" ht="13.5" thickBot="1">
      <c r="A503" s="662" t="s">
        <v>43</v>
      </c>
      <c r="B503" s="663"/>
      <c r="C503" s="381" t="s">
        <v>236</v>
      </c>
      <c r="D503" s="664" t="s">
        <v>45</v>
      </c>
      <c r="E503" s="665"/>
    </row>
    <row r="504" spans="1:5" ht="13.5" thickBot="1">
      <c r="A504" s="666">
        <v>41240</v>
      </c>
      <c r="B504" s="667"/>
      <c r="C504" s="667"/>
      <c r="D504" s="667"/>
      <c r="E504" s="668"/>
    </row>
    <row r="505" spans="1:5" ht="13.5" thickBot="1">
      <c r="A505" s="361" t="s">
        <v>284</v>
      </c>
      <c r="B505" s="362"/>
      <c r="C505" s="363"/>
      <c r="D505" s="364"/>
      <c r="E505" s="365" t="s">
        <v>326</v>
      </c>
    </row>
    <row r="506" spans="1:5" ht="13.5" thickBot="1">
      <c r="A506" s="366" t="s">
        <v>443</v>
      </c>
      <c r="B506" s="367"/>
      <c r="C506" s="368"/>
      <c r="D506" s="369"/>
      <c r="E506" s="370" t="s">
        <v>326</v>
      </c>
    </row>
    <row r="507" spans="1:5" ht="13.5" thickBot="1">
      <c r="A507" s="361" t="s">
        <v>197</v>
      </c>
      <c r="B507" s="362"/>
      <c r="C507" s="363"/>
      <c r="D507" s="364"/>
      <c r="E507" s="371" t="s">
        <v>326</v>
      </c>
    </row>
    <row r="508" spans="1:5" ht="13.5" thickBot="1">
      <c r="A508" s="366" t="s">
        <v>196</v>
      </c>
      <c r="B508" s="367"/>
      <c r="C508" s="368"/>
      <c r="D508" s="369"/>
      <c r="E508" s="370" t="s">
        <v>444</v>
      </c>
    </row>
    <row r="509" spans="1:5" ht="13.5" thickBot="1">
      <c r="A509" s="361"/>
      <c r="B509" s="362"/>
      <c r="C509" s="363"/>
      <c r="D509" s="364"/>
      <c r="E509" s="371" t="s">
        <v>331</v>
      </c>
    </row>
    <row r="510" spans="1:5" ht="13.5" thickBot="1">
      <c r="A510" s="366"/>
      <c r="B510" s="367"/>
      <c r="C510" s="368"/>
      <c r="D510" s="369"/>
      <c r="E510" s="370" t="s">
        <v>327</v>
      </c>
    </row>
    <row r="511" spans="1:5" ht="13.5" thickBot="1">
      <c r="A511" s="669" t="s">
        <v>445</v>
      </c>
      <c r="B511" s="670"/>
      <c r="C511" s="670"/>
      <c r="D511" s="670"/>
      <c r="E511" s="671"/>
    </row>
    <row r="512" spans="1:5" ht="13.5" thickBot="1">
      <c r="A512" s="372" t="s">
        <v>144</v>
      </c>
      <c r="B512" s="677" t="s">
        <v>337</v>
      </c>
      <c r="C512" s="677"/>
      <c r="D512" s="677"/>
      <c r="E512" s="678"/>
    </row>
    <row r="513" ht="13.5" thickBot="1"/>
    <row r="514" spans="1:5" ht="13.5" thickBot="1">
      <c r="A514" s="682" t="s">
        <v>173</v>
      </c>
      <c r="B514" s="660"/>
      <c r="C514" s="660"/>
      <c r="D514" s="660"/>
      <c r="E514" s="661"/>
    </row>
    <row r="515" spans="1:5" ht="13.5" thickBot="1">
      <c r="A515" s="662" t="s">
        <v>121</v>
      </c>
      <c r="B515" s="663"/>
      <c r="C515" s="381" t="s">
        <v>129</v>
      </c>
      <c r="D515" s="664" t="s">
        <v>59</v>
      </c>
      <c r="E515" s="665"/>
    </row>
    <row r="516" spans="1:5" ht="13.5" thickBot="1">
      <c r="A516" s="666">
        <v>41241</v>
      </c>
      <c r="B516" s="667"/>
      <c r="C516" s="667"/>
      <c r="D516" s="667"/>
      <c r="E516" s="668"/>
    </row>
    <row r="517" spans="1:5" ht="13.5" thickBot="1">
      <c r="A517" s="361" t="s">
        <v>322</v>
      </c>
      <c r="B517" s="362"/>
      <c r="C517" s="363"/>
      <c r="D517" s="364"/>
      <c r="E517" s="365" t="s">
        <v>447</v>
      </c>
    </row>
    <row r="518" spans="1:5" ht="13.5" thickBot="1">
      <c r="A518" s="366" t="s">
        <v>322</v>
      </c>
      <c r="B518" s="367"/>
      <c r="C518" s="368"/>
      <c r="D518" s="369"/>
      <c r="E518" s="370" t="s">
        <v>447</v>
      </c>
    </row>
    <row r="519" spans="1:5" ht="13.5" thickBot="1">
      <c r="A519" s="361"/>
      <c r="B519" s="362"/>
      <c r="C519" s="363"/>
      <c r="D519" s="364"/>
      <c r="E519" s="371" t="s">
        <v>256</v>
      </c>
    </row>
    <row r="520" spans="1:5" ht="13.5" thickBot="1">
      <c r="A520" s="366"/>
      <c r="B520" s="367"/>
      <c r="C520" s="368"/>
      <c r="D520" s="369"/>
      <c r="E520" s="370" t="s">
        <v>408</v>
      </c>
    </row>
    <row r="521" spans="1:5" ht="13.5" thickBot="1">
      <c r="A521" s="361"/>
      <c r="B521" s="362"/>
      <c r="C521" s="363"/>
      <c r="D521" s="364"/>
      <c r="E521" s="371" t="s">
        <v>292</v>
      </c>
    </row>
    <row r="522" spans="1:5" ht="13.5" thickBot="1">
      <c r="A522" s="669" t="s">
        <v>448</v>
      </c>
      <c r="B522" s="670"/>
      <c r="C522" s="670"/>
      <c r="D522" s="670"/>
      <c r="E522" s="671"/>
    </row>
    <row r="523" spans="1:5" ht="13.5" thickBot="1">
      <c r="A523" s="372" t="s">
        <v>144</v>
      </c>
      <c r="B523" s="677" t="s">
        <v>449</v>
      </c>
      <c r="C523" s="677"/>
      <c r="D523" s="677"/>
      <c r="E523" s="678"/>
    </row>
    <row r="524" ht="13.5" thickBot="1"/>
    <row r="525" spans="1:5" ht="13.5" thickBot="1">
      <c r="A525" s="682" t="s">
        <v>173</v>
      </c>
      <c r="B525" s="660"/>
      <c r="C525" s="660"/>
      <c r="D525" s="660"/>
      <c r="E525" s="661"/>
    </row>
    <row r="526" spans="1:5" ht="13.5" thickBot="1">
      <c r="A526" s="662" t="s">
        <v>45</v>
      </c>
      <c r="B526" s="663"/>
      <c r="C526" s="381" t="s">
        <v>245</v>
      </c>
      <c r="D526" s="664" t="s">
        <v>46</v>
      </c>
      <c r="E526" s="665"/>
    </row>
    <row r="527" spans="1:5" ht="13.5" thickBot="1">
      <c r="A527" s="666">
        <v>41241</v>
      </c>
      <c r="B527" s="667"/>
      <c r="C527" s="667"/>
      <c r="D527" s="667"/>
      <c r="E527" s="668"/>
    </row>
    <row r="528" spans="1:5" ht="13.5" thickBot="1">
      <c r="A528" s="361" t="s">
        <v>326</v>
      </c>
      <c r="B528" s="362"/>
      <c r="C528" s="363"/>
      <c r="D528" s="364"/>
      <c r="E528" s="365" t="s">
        <v>195</v>
      </c>
    </row>
    <row r="529" spans="1:5" ht="13.5" thickBot="1">
      <c r="A529" s="366" t="s">
        <v>326</v>
      </c>
      <c r="B529" s="367"/>
      <c r="C529" s="368"/>
      <c r="D529" s="369"/>
      <c r="E529" s="370" t="s">
        <v>194</v>
      </c>
    </row>
    <row r="530" spans="1:5" ht="13.5" thickBot="1">
      <c r="A530" s="361" t="s">
        <v>326</v>
      </c>
      <c r="B530" s="362"/>
      <c r="C530" s="363"/>
      <c r="D530" s="364"/>
      <c r="E530" s="371" t="s">
        <v>293</v>
      </c>
    </row>
    <row r="531" spans="1:5" ht="13.5" thickBot="1">
      <c r="A531" s="366" t="s">
        <v>331</v>
      </c>
      <c r="B531" s="367"/>
      <c r="C531" s="368"/>
      <c r="D531" s="369"/>
      <c r="E531" s="370"/>
    </row>
    <row r="532" spans="1:5" ht="13.5" thickBot="1">
      <c r="A532" s="361" t="s">
        <v>331</v>
      </c>
      <c r="B532" s="362"/>
      <c r="C532" s="363"/>
      <c r="D532" s="364"/>
      <c r="E532" s="371"/>
    </row>
    <row r="533" spans="1:5" ht="13.5" thickBot="1">
      <c r="A533" s="366" t="s">
        <v>481</v>
      </c>
      <c r="B533" s="367"/>
      <c r="C533" s="368"/>
      <c r="D533" s="369"/>
      <c r="E533" s="370"/>
    </row>
    <row r="534" spans="1:5" ht="13.5" thickBot="1">
      <c r="A534" s="361" t="s">
        <v>336</v>
      </c>
      <c r="B534" s="362"/>
      <c r="C534" s="363"/>
      <c r="D534" s="364"/>
      <c r="E534" s="371"/>
    </row>
    <row r="535" spans="1:5" ht="13.5" thickBot="1">
      <c r="A535" s="669" t="s">
        <v>143</v>
      </c>
      <c r="B535" s="670"/>
      <c r="C535" s="670"/>
      <c r="D535" s="670"/>
      <c r="E535" s="671"/>
    </row>
    <row r="536" spans="1:5" ht="13.5" thickBot="1">
      <c r="A536" s="372" t="s">
        <v>144</v>
      </c>
      <c r="B536" s="677" t="s">
        <v>482</v>
      </c>
      <c r="C536" s="677"/>
      <c r="D536" s="677"/>
      <c r="E536" s="678"/>
    </row>
    <row r="537" ht="13.5" thickBot="1"/>
    <row r="538" spans="1:5" ht="13.5" thickBot="1">
      <c r="A538" s="682" t="s">
        <v>63</v>
      </c>
      <c r="B538" s="660"/>
      <c r="C538" s="660"/>
      <c r="D538" s="660"/>
      <c r="E538" s="661"/>
    </row>
    <row r="539" spans="1:5" ht="13.5" thickBot="1">
      <c r="A539" s="662" t="s">
        <v>41</v>
      </c>
      <c r="B539" s="663"/>
      <c r="C539" s="381" t="s">
        <v>252</v>
      </c>
      <c r="D539" s="664" t="s">
        <v>115</v>
      </c>
      <c r="E539" s="665"/>
    </row>
    <row r="540" spans="1:5" ht="13.5" thickBot="1">
      <c r="A540" s="666">
        <v>41242</v>
      </c>
      <c r="B540" s="667"/>
      <c r="C540" s="667"/>
      <c r="D540" s="667"/>
      <c r="E540" s="668"/>
    </row>
    <row r="541" spans="1:5" ht="13.5" thickBot="1">
      <c r="A541" s="361"/>
      <c r="B541" s="362"/>
      <c r="C541" s="363" t="s">
        <v>69</v>
      </c>
      <c r="D541" s="364" t="s">
        <v>202</v>
      </c>
      <c r="E541" s="365" t="s">
        <v>347</v>
      </c>
    </row>
    <row r="542" spans="1:5" ht="13.5" thickBot="1">
      <c r="A542" s="366" t="s">
        <v>177</v>
      </c>
      <c r="B542" s="367" t="s">
        <v>343</v>
      </c>
      <c r="C542" s="368" t="s">
        <v>64</v>
      </c>
      <c r="D542" s="369"/>
      <c r="E542" s="370" t="s">
        <v>57</v>
      </c>
    </row>
    <row r="543" spans="1:5" ht="13.5" thickBot="1">
      <c r="A543" s="361" t="s">
        <v>177</v>
      </c>
      <c r="B543" s="362" t="s">
        <v>344</v>
      </c>
      <c r="C543" s="363" t="s">
        <v>199</v>
      </c>
      <c r="D543" s="364"/>
      <c r="E543" s="371" t="s">
        <v>57</v>
      </c>
    </row>
    <row r="544" spans="1:5" ht="13.5" thickBot="1">
      <c r="A544" s="366"/>
      <c r="B544" s="367"/>
      <c r="C544" s="368" t="s">
        <v>226</v>
      </c>
      <c r="D544" s="369" t="s">
        <v>207</v>
      </c>
      <c r="E544" s="370" t="s">
        <v>347</v>
      </c>
    </row>
    <row r="545" spans="1:5" ht="13.5" thickBot="1">
      <c r="A545" s="361" t="s">
        <v>176</v>
      </c>
      <c r="B545" s="362" t="s">
        <v>171</v>
      </c>
      <c r="C545" s="363" t="s">
        <v>201</v>
      </c>
      <c r="D545" s="364"/>
      <c r="E545" s="371"/>
    </row>
    <row r="546" spans="1:5" ht="13.5" thickBot="1">
      <c r="A546" s="366" t="s">
        <v>176</v>
      </c>
      <c r="B546" s="367" t="s">
        <v>260</v>
      </c>
      <c r="C546" s="368" t="s">
        <v>283</v>
      </c>
      <c r="D546" s="369"/>
      <c r="E546" s="370"/>
    </row>
    <row r="547" spans="1:5" ht="13.5" thickBot="1">
      <c r="A547" s="361" t="s">
        <v>79</v>
      </c>
      <c r="B547" s="362" t="s">
        <v>261</v>
      </c>
      <c r="C547" s="363" t="s">
        <v>381</v>
      </c>
      <c r="D547" s="364"/>
      <c r="E547" s="371"/>
    </row>
    <row r="548" spans="1:5" ht="13.5" thickBot="1">
      <c r="A548" s="366" t="s">
        <v>145</v>
      </c>
      <c r="B548" s="367" t="s">
        <v>169</v>
      </c>
      <c r="C548" s="368" t="s">
        <v>252</v>
      </c>
      <c r="D548" s="369"/>
      <c r="E548" s="370"/>
    </row>
    <row r="549" spans="1:5" ht="13.5" thickBot="1">
      <c r="A549" s="669" t="s">
        <v>143</v>
      </c>
      <c r="B549" s="670"/>
      <c r="C549" s="670"/>
      <c r="D549" s="670"/>
      <c r="E549" s="671"/>
    </row>
    <row r="550" spans="1:5" ht="13.5" thickBot="1">
      <c r="A550" s="372" t="s">
        <v>144</v>
      </c>
      <c r="B550" s="677" t="s">
        <v>268</v>
      </c>
      <c r="C550" s="677"/>
      <c r="D550" s="677"/>
      <c r="E550" s="678"/>
    </row>
    <row r="551" ht="13.5" thickBot="1"/>
    <row r="552" spans="1:5" ht="13.5" thickBot="1">
      <c r="A552" s="682" t="s">
        <v>173</v>
      </c>
      <c r="B552" s="660"/>
      <c r="C552" s="660"/>
      <c r="D552" s="660"/>
      <c r="E552" s="661"/>
    </row>
    <row r="553" spans="1:5" ht="13.5" thickBot="1">
      <c r="A553" s="662" t="s">
        <v>116</v>
      </c>
      <c r="B553" s="663"/>
      <c r="C553" s="381" t="s">
        <v>338</v>
      </c>
      <c r="D553" s="664" t="s">
        <v>58</v>
      </c>
      <c r="E553" s="665"/>
    </row>
    <row r="554" spans="1:5" ht="13.5" thickBot="1">
      <c r="A554" s="666">
        <v>41244</v>
      </c>
      <c r="B554" s="667"/>
      <c r="C554" s="667"/>
      <c r="D554" s="667"/>
      <c r="E554" s="668"/>
    </row>
    <row r="555" spans="1:5" ht="13.5" thickBot="1">
      <c r="A555" s="361" t="s">
        <v>240</v>
      </c>
      <c r="B555" s="362" t="s">
        <v>156</v>
      </c>
      <c r="C555" s="363" t="s">
        <v>246</v>
      </c>
      <c r="D555" s="364"/>
      <c r="E555" s="365"/>
    </row>
    <row r="556" spans="1:5" ht="13.5" thickBot="1">
      <c r="A556" s="366" t="s">
        <v>57</v>
      </c>
      <c r="B556" s="367"/>
      <c r="C556" s="368" t="s">
        <v>64</v>
      </c>
      <c r="D556" s="369" t="s">
        <v>149</v>
      </c>
      <c r="E556" s="370" t="s">
        <v>90</v>
      </c>
    </row>
    <row r="557" spans="1:5" ht="13.5" thickBot="1">
      <c r="A557" s="361" t="s">
        <v>57</v>
      </c>
      <c r="B557" s="362"/>
      <c r="C557" s="363" t="s">
        <v>227</v>
      </c>
      <c r="D557" s="364" t="s">
        <v>150</v>
      </c>
      <c r="E557" s="371" t="s">
        <v>90</v>
      </c>
    </row>
    <row r="558" spans="1:5" ht="13.5" thickBot="1">
      <c r="A558" s="366" t="s">
        <v>242</v>
      </c>
      <c r="B558" s="367" t="s">
        <v>207</v>
      </c>
      <c r="C558" s="368" t="s">
        <v>226</v>
      </c>
      <c r="D558" s="369"/>
      <c r="E558" s="370"/>
    </row>
    <row r="559" spans="1:5" ht="13.5" thickBot="1">
      <c r="A559" s="361" t="s">
        <v>242</v>
      </c>
      <c r="B559" s="362" t="s">
        <v>406</v>
      </c>
      <c r="C559" s="363" t="s">
        <v>201</v>
      </c>
      <c r="D559" s="364"/>
      <c r="E559" s="371"/>
    </row>
    <row r="560" spans="1:5" ht="13.5" thickBot="1">
      <c r="A560" s="366" t="s">
        <v>238</v>
      </c>
      <c r="B560" s="367" t="s">
        <v>260</v>
      </c>
      <c r="C560" s="368" t="s">
        <v>283</v>
      </c>
      <c r="D560" s="369"/>
      <c r="E560" s="370"/>
    </row>
    <row r="561" spans="1:5" ht="13.5" thickBot="1">
      <c r="A561" s="361"/>
      <c r="B561" s="362"/>
      <c r="C561" s="363" t="s">
        <v>77</v>
      </c>
      <c r="D561" s="364" t="s">
        <v>165</v>
      </c>
      <c r="E561" s="371" t="s">
        <v>378</v>
      </c>
    </row>
    <row r="562" spans="1:5" ht="13.5" thickBot="1">
      <c r="A562" s="366" t="s">
        <v>330</v>
      </c>
      <c r="B562" s="367" t="s">
        <v>372</v>
      </c>
      <c r="C562" s="368" t="s">
        <v>339</v>
      </c>
      <c r="D562" s="369"/>
      <c r="E562" s="370"/>
    </row>
    <row r="563" spans="1:5" ht="13.5" thickBot="1">
      <c r="A563" s="361" t="s">
        <v>330</v>
      </c>
      <c r="B563" s="362" t="s">
        <v>166</v>
      </c>
      <c r="C563" s="363" t="s">
        <v>253</v>
      </c>
      <c r="D563" s="364"/>
      <c r="E563" s="371"/>
    </row>
    <row r="564" spans="1:5" ht="13.5" thickBot="1">
      <c r="A564" s="366" t="s">
        <v>458</v>
      </c>
      <c r="B564" s="367" t="s">
        <v>373</v>
      </c>
      <c r="C564" s="368" t="s">
        <v>245</v>
      </c>
      <c r="D564" s="369"/>
      <c r="E564" s="370"/>
    </row>
    <row r="565" spans="1:5" ht="13.5" thickBot="1">
      <c r="A565" s="361"/>
      <c r="B565" s="362"/>
      <c r="C565" s="363" t="s">
        <v>338</v>
      </c>
      <c r="D565" s="364" t="s">
        <v>169</v>
      </c>
      <c r="E565" s="371" t="s">
        <v>258</v>
      </c>
    </row>
    <row r="566" spans="1:5" ht="13.5" thickBot="1">
      <c r="A566" s="669" t="s">
        <v>457</v>
      </c>
      <c r="B566" s="670"/>
      <c r="C566" s="670"/>
      <c r="D566" s="670"/>
      <c r="E566" s="671"/>
    </row>
    <row r="567" spans="1:5" ht="13.5" thickBot="1">
      <c r="A567" s="372" t="s">
        <v>144</v>
      </c>
      <c r="B567" s="677"/>
      <c r="C567" s="677"/>
      <c r="D567" s="677"/>
      <c r="E567" s="678"/>
    </row>
    <row r="568" ht="13.5" thickBot="1"/>
    <row r="569" spans="1:5" ht="13.5" thickBot="1">
      <c r="A569" s="682" t="s">
        <v>63</v>
      </c>
      <c r="B569" s="660"/>
      <c r="C569" s="660"/>
      <c r="D569" s="660"/>
      <c r="E569" s="661"/>
    </row>
    <row r="570" spans="1:5" ht="13.5" thickBot="1">
      <c r="A570" s="662" t="s">
        <v>47</v>
      </c>
      <c r="B570" s="663"/>
      <c r="C570" s="381" t="s">
        <v>77</v>
      </c>
      <c r="D570" s="664" t="s">
        <v>42</v>
      </c>
      <c r="E570" s="665"/>
    </row>
    <row r="571" spans="1:5" ht="13.5" thickBot="1">
      <c r="A571" s="666">
        <v>41245</v>
      </c>
      <c r="B571" s="667"/>
      <c r="C571" s="667"/>
      <c r="D571" s="667"/>
      <c r="E571" s="668"/>
    </row>
    <row r="572" spans="1:5" ht="13.5" thickBot="1">
      <c r="A572" s="361" t="s">
        <v>475</v>
      </c>
      <c r="B572" s="362" t="s">
        <v>153</v>
      </c>
      <c r="C572" s="363"/>
      <c r="D572" s="364"/>
      <c r="E572" s="365"/>
    </row>
    <row r="573" spans="1:5" ht="13.5" thickBot="1">
      <c r="A573" s="366" t="s">
        <v>312</v>
      </c>
      <c r="B573" s="367" t="s">
        <v>371</v>
      </c>
      <c r="C573" s="368"/>
      <c r="D573" s="369"/>
      <c r="E573" s="370"/>
    </row>
    <row r="574" spans="1:5" ht="13.5" thickBot="1">
      <c r="A574" s="361"/>
      <c r="B574" s="362"/>
      <c r="C574" s="363"/>
      <c r="D574" s="364" t="s">
        <v>162</v>
      </c>
      <c r="E574" s="371" t="s">
        <v>522</v>
      </c>
    </row>
    <row r="575" spans="1:5" ht="13.5" thickBot="1">
      <c r="A575" s="366"/>
      <c r="B575" s="367"/>
      <c r="C575" s="368"/>
      <c r="D575" s="369" t="s">
        <v>162</v>
      </c>
      <c r="E575" s="370" t="s">
        <v>522</v>
      </c>
    </row>
    <row r="576" spans="1:5" ht="13.5" thickBot="1">
      <c r="A576" s="361"/>
      <c r="B576" s="362"/>
      <c r="C576" s="363"/>
      <c r="D576" s="364" t="s">
        <v>168</v>
      </c>
      <c r="E576" s="371" t="s">
        <v>522</v>
      </c>
    </row>
    <row r="577" spans="1:5" ht="13.5" thickBot="1">
      <c r="A577" s="366" t="s">
        <v>359</v>
      </c>
      <c r="B577" s="367" t="s">
        <v>168</v>
      </c>
      <c r="C577" s="368"/>
      <c r="D577" s="369"/>
      <c r="E577" s="370"/>
    </row>
    <row r="578" spans="1:5" ht="13.5" thickBot="1">
      <c r="A578" s="361" t="s">
        <v>427</v>
      </c>
      <c r="B578" s="362" t="s">
        <v>172</v>
      </c>
      <c r="C578" s="363"/>
      <c r="D578" s="364"/>
      <c r="E578" s="371"/>
    </row>
    <row r="579" spans="1:5" ht="13.5" thickBot="1">
      <c r="A579" s="669" t="s">
        <v>459</v>
      </c>
      <c r="B579" s="670"/>
      <c r="C579" s="670"/>
      <c r="D579" s="670"/>
      <c r="E579" s="671"/>
    </row>
    <row r="580" spans="1:5" ht="13.5" thickBot="1">
      <c r="A580" s="674" t="s">
        <v>460</v>
      </c>
      <c r="B580" s="675"/>
      <c r="C580" s="675"/>
      <c r="D580" s="675"/>
      <c r="E580" s="676"/>
    </row>
    <row r="581" spans="1:5" ht="13.5" thickBot="1">
      <c r="A581" s="372" t="s">
        <v>144</v>
      </c>
      <c r="B581" s="677"/>
      <c r="C581" s="677"/>
      <c r="D581" s="677"/>
      <c r="E581" s="678"/>
    </row>
    <row r="582" ht="13.5" thickBot="1"/>
    <row r="583" spans="1:5" ht="13.5" thickBot="1">
      <c r="A583" s="682" t="s">
        <v>173</v>
      </c>
      <c r="B583" s="660"/>
      <c r="C583" s="660"/>
      <c r="D583" s="660"/>
      <c r="E583" s="661"/>
    </row>
    <row r="584" spans="1:5" ht="13.5" thickBot="1">
      <c r="A584" s="662" t="s">
        <v>46</v>
      </c>
      <c r="B584" s="663"/>
      <c r="C584" s="381" t="s">
        <v>245</v>
      </c>
      <c r="D584" s="664" t="s">
        <v>70</v>
      </c>
      <c r="E584" s="665"/>
    </row>
    <row r="585" spans="1:5" ht="13.5" thickBot="1">
      <c r="A585" s="666">
        <v>41245</v>
      </c>
      <c r="B585" s="667"/>
      <c r="C585" s="667"/>
      <c r="D585" s="667"/>
      <c r="E585" s="668"/>
    </row>
    <row r="586" spans="1:5" ht="13.5" thickBot="1">
      <c r="A586" s="361" t="s">
        <v>195</v>
      </c>
      <c r="B586" s="362" t="s">
        <v>157</v>
      </c>
      <c r="C586" s="363" t="s">
        <v>246</v>
      </c>
      <c r="D586" s="364"/>
      <c r="E586" s="365"/>
    </row>
    <row r="587" spans="1:5" ht="13.5" thickBot="1">
      <c r="A587" s="366" t="s">
        <v>57</v>
      </c>
      <c r="B587" s="367"/>
      <c r="C587" s="368" t="s">
        <v>64</v>
      </c>
      <c r="D587" s="369" t="s">
        <v>273</v>
      </c>
      <c r="E587" s="370" t="s">
        <v>463</v>
      </c>
    </row>
    <row r="588" spans="1:5" ht="13.5" thickBot="1">
      <c r="A588" s="361" t="s">
        <v>193</v>
      </c>
      <c r="B588" s="362" t="s">
        <v>255</v>
      </c>
      <c r="C588" s="363" t="s">
        <v>199</v>
      </c>
      <c r="D588" s="364"/>
      <c r="E588" s="371"/>
    </row>
    <row r="589" spans="1:5" ht="13.5" thickBot="1">
      <c r="A589" s="366" t="s">
        <v>296</v>
      </c>
      <c r="B589" s="367" t="s">
        <v>187</v>
      </c>
      <c r="C589" s="368" t="s">
        <v>200</v>
      </c>
      <c r="D589" s="369"/>
      <c r="E589" s="370"/>
    </row>
    <row r="590" spans="1:5" ht="13.5" thickBot="1">
      <c r="A590" s="361" t="s">
        <v>296</v>
      </c>
      <c r="B590" s="362" t="s">
        <v>257</v>
      </c>
      <c r="C590" s="363" t="s">
        <v>185</v>
      </c>
      <c r="D590" s="364"/>
      <c r="E590" s="371"/>
    </row>
    <row r="591" spans="1:5" ht="13.5" thickBot="1">
      <c r="A591" s="366" t="s">
        <v>194</v>
      </c>
      <c r="B591" s="367" t="s">
        <v>161</v>
      </c>
      <c r="C591" s="368" t="s">
        <v>308</v>
      </c>
      <c r="D591" s="369"/>
      <c r="E591" s="370"/>
    </row>
    <row r="592" spans="1:5" ht="13.5" thickBot="1">
      <c r="A592" s="361" t="s">
        <v>57</v>
      </c>
      <c r="B592" s="362"/>
      <c r="C592" s="363" t="s">
        <v>381</v>
      </c>
      <c r="D592" s="364" t="s">
        <v>162</v>
      </c>
      <c r="E592" s="371" t="s">
        <v>395</v>
      </c>
    </row>
    <row r="593" spans="1:5" ht="13.5" thickBot="1">
      <c r="A593" s="366" t="s">
        <v>193</v>
      </c>
      <c r="B593" s="367" t="s">
        <v>207</v>
      </c>
      <c r="C593" s="368" t="s">
        <v>252</v>
      </c>
      <c r="D593" s="369"/>
      <c r="E593" s="370"/>
    </row>
    <row r="594" spans="1:5" ht="13.5" thickBot="1">
      <c r="A594" s="361" t="s">
        <v>57</v>
      </c>
      <c r="B594" s="362"/>
      <c r="C594" s="363" t="s">
        <v>253</v>
      </c>
      <c r="D594" s="364" t="s">
        <v>464</v>
      </c>
      <c r="E594" s="371" t="s">
        <v>465</v>
      </c>
    </row>
    <row r="595" spans="1:5" ht="13.5" thickBot="1">
      <c r="A595" s="366" t="s">
        <v>194</v>
      </c>
      <c r="B595" s="367" t="s">
        <v>152</v>
      </c>
      <c r="C595" s="368" t="s">
        <v>245</v>
      </c>
      <c r="D595" s="369"/>
      <c r="E595" s="370"/>
    </row>
    <row r="596" spans="1:5" ht="13.5" thickBot="1">
      <c r="A596" s="674" t="s">
        <v>461</v>
      </c>
      <c r="B596" s="675"/>
      <c r="C596" s="675"/>
      <c r="D596" s="675"/>
      <c r="E596" s="676"/>
    </row>
    <row r="597" spans="1:5" ht="13.5" thickBot="1">
      <c r="A597" s="372" t="s">
        <v>144</v>
      </c>
      <c r="B597" s="677" t="s">
        <v>462</v>
      </c>
      <c r="C597" s="677"/>
      <c r="D597" s="677"/>
      <c r="E597" s="678"/>
    </row>
    <row r="598" ht="13.5" thickBot="1"/>
    <row r="599" spans="1:5" ht="13.5" thickBot="1">
      <c r="A599" s="682" t="s">
        <v>219</v>
      </c>
      <c r="B599" s="660"/>
      <c r="C599" s="660"/>
      <c r="D599" s="660"/>
      <c r="E599" s="661"/>
    </row>
    <row r="600" spans="1:5" ht="13.5" thickBot="1">
      <c r="A600" s="662" t="s">
        <v>115</v>
      </c>
      <c r="B600" s="663"/>
      <c r="C600" s="381" t="s">
        <v>466</v>
      </c>
      <c r="D600" s="664" t="s">
        <v>467</v>
      </c>
      <c r="E600" s="665"/>
    </row>
    <row r="601" spans="1:5" ht="13.5" thickBot="1">
      <c r="A601" s="666">
        <v>41246</v>
      </c>
      <c r="B601" s="667"/>
      <c r="C601" s="667"/>
      <c r="D601" s="667"/>
      <c r="E601" s="668"/>
    </row>
    <row r="602" spans="1:5" ht="13.5" thickBot="1">
      <c r="A602" s="361" t="s">
        <v>470</v>
      </c>
      <c r="B602" s="362" t="s">
        <v>153</v>
      </c>
      <c r="C602" s="363" t="s">
        <v>246</v>
      </c>
      <c r="D602" s="364"/>
      <c r="E602" s="365"/>
    </row>
    <row r="603" spans="1:5" ht="13.5" thickBot="1">
      <c r="A603" s="366" t="s">
        <v>57</v>
      </c>
      <c r="B603" s="367"/>
      <c r="C603" s="368" t="s">
        <v>64</v>
      </c>
      <c r="D603" s="369" t="s">
        <v>435</v>
      </c>
      <c r="E603" s="370" t="s">
        <v>382</v>
      </c>
    </row>
    <row r="604" spans="1:5" ht="13.5" thickBot="1">
      <c r="A604" s="361" t="s">
        <v>57</v>
      </c>
      <c r="B604" s="362"/>
      <c r="C604" s="363" t="s">
        <v>227</v>
      </c>
      <c r="D604" s="364" t="s">
        <v>255</v>
      </c>
      <c r="E604" s="371" t="s">
        <v>188</v>
      </c>
    </row>
    <row r="605" spans="1:5" ht="13.5" thickBot="1">
      <c r="A605" s="366" t="s">
        <v>342</v>
      </c>
      <c r="B605" s="367" t="s">
        <v>186</v>
      </c>
      <c r="C605" s="368" t="s">
        <v>226</v>
      </c>
      <c r="D605" s="369"/>
      <c r="E605" s="370" t="s">
        <v>57</v>
      </c>
    </row>
    <row r="606" spans="1:5" ht="13.5" thickBot="1">
      <c r="A606" s="361" t="s">
        <v>347</v>
      </c>
      <c r="B606" s="362" t="s">
        <v>187</v>
      </c>
      <c r="C606" s="363" t="s">
        <v>201</v>
      </c>
      <c r="D606" s="364"/>
      <c r="E606" s="371" t="s">
        <v>57</v>
      </c>
    </row>
    <row r="607" spans="1:5" ht="13.5" thickBot="1">
      <c r="A607" s="366" t="s">
        <v>57</v>
      </c>
      <c r="B607" s="367"/>
      <c r="C607" s="368" t="s">
        <v>198</v>
      </c>
      <c r="D607" s="369" t="s">
        <v>187</v>
      </c>
      <c r="E607" s="370" t="s">
        <v>472</v>
      </c>
    </row>
    <row r="608" spans="1:5" ht="13.5" thickBot="1">
      <c r="A608" s="361" t="s">
        <v>471</v>
      </c>
      <c r="B608" s="362" t="s">
        <v>206</v>
      </c>
      <c r="C608" s="363" t="s">
        <v>77</v>
      </c>
      <c r="D608" s="364"/>
      <c r="E608" s="371" t="s">
        <v>57</v>
      </c>
    </row>
    <row r="609" spans="1:5" ht="13.5" thickBot="1">
      <c r="A609" s="366" t="s">
        <v>57</v>
      </c>
      <c r="B609" s="367"/>
      <c r="C609" s="368" t="s">
        <v>455</v>
      </c>
      <c r="D609" s="369" t="s">
        <v>150</v>
      </c>
      <c r="E609" s="370" t="s">
        <v>317</v>
      </c>
    </row>
    <row r="610" spans="1:5" ht="13.5" thickBot="1">
      <c r="A610" s="361" t="s">
        <v>401</v>
      </c>
      <c r="B610" s="362" t="s">
        <v>162</v>
      </c>
      <c r="C610" s="363" t="s">
        <v>325</v>
      </c>
      <c r="D610" s="364"/>
      <c r="E610" s="371" t="s">
        <v>57</v>
      </c>
    </row>
    <row r="611" spans="1:5" ht="13.5" thickBot="1">
      <c r="A611" s="366" t="s">
        <v>234</v>
      </c>
      <c r="B611" s="367" t="s">
        <v>344</v>
      </c>
      <c r="C611" s="368" t="s">
        <v>391</v>
      </c>
      <c r="D611" s="369"/>
      <c r="E611" s="370" t="s">
        <v>57</v>
      </c>
    </row>
    <row r="612" spans="1:5" ht="13.5" thickBot="1">
      <c r="A612" s="361" t="s">
        <v>57</v>
      </c>
      <c r="B612" s="362"/>
      <c r="C612" s="363" t="s">
        <v>468</v>
      </c>
      <c r="D612" s="364" t="s">
        <v>207</v>
      </c>
      <c r="E612" s="371" t="s">
        <v>317</v>
      </c>
    </row>
    <row r="613" spans="1:5" ht="13.5" thickBot="1">
      <c r="A613" s="366" t="s">
        <v>342</v>
      </c>
      <c r="B613" s="367" t="s">
        <v>154</v>
      </c>
      <c r="C613" s="368" t="s">
        <v>469</v>
      </c>
      <c r="D613" s="369"/>
      <c r="E613" s="370" t="s">
        <v>57</v>
      </c>
    </row>
    <row r="614" spans="1:5" ht="13.5" thickBot="1">
      <c r="A614" s="361"/>
      <c r="B614" s="362"/>
      <c r="C614" s="363" t="s">
        <v>466</v>
      </c>
      <c r="D614" s="364" t="s">
        <v>208</v>
      </c>
      <c r="E614" s="371" t="s">
        <v>472</v>
      </c>
    </row>
    <row r="615" spans="1:5" ht="13.5" thickBot="1">
      <c r="A615" s="669" t="s">
        <v>473</v>
      </c>
      <c r="B615" s="670"/>
      <c r="C615" s="670"/>
      <c r="D615" s="670"/>
      <c r="E615" s="671"/>
    </row>
    <row r="616" spans="1:5" ht="13.5" thickBot="1">
      <c r="A616" s="372" t="s">
        <v>144</v>
      </c>
      <c r="B616" s="677" t="s">
        <v>362</v>
      </c>
      <c r="C616" s="677"/>
      <c r="D616" s="677"/>
      <c r="E616" s="678"/>
    </row>
    <row r="617" ht="13.5" thickBot="1"/>
    <row r="618" spans="1:5" ht="13.5" thickBot="1">
      <c r="A618" s="682" t="s">
        <v>63</v>
      </c>
      <c r="B618" s="660"/>
      <c r="C618" s="660"/>
      <c r="D618" s="660"/>
      <c r="E618" s="661"/>
    </row>
    <row r="619" spans="1:5" ht="13.5" thickBot="1">
      <c r="A619" s="662" t="s">
        <v>41</v>
      </c>
      <c r="B619" s="663"/>
      <c r="C619" s="381" t="s">
        <v>129</v>
      </c>
      <c r="D619" s="664" t="s">
        <v>116</v>
      </c>
      <c r="E619" s="665"/>
    </row>
    <row r="620" spans="1:5" ht="13.5" thickBot="1">
      <c r="A620" s="666">
        <v>41246</v>
      </c>
      <c r="B620" s="667"/>
      <c r="C620" s="667"/>
      <c r="D620" s="667"/>
      <c r="E620" s="668"/>
    </row>
    <row r="621" spans="1:5" ht="13.5" thickBot="1">
      <c r="A621" s="361"/>
      <c r="B621" s="362"/>
      <c r="C621" s="363"/>
      <c r="D621" s="364" t="s">
        <v>158</v>
      </c>
      <c r="E621" s="365" t="s">
        <v>240</v>
      </c>
    </row>
    <row r="622" spans="1:5" ht="13.5" thickBot="1">
      <c r="A622" s="366"/>
      <c r="B622" s="367"/>
      <c r="C622" s="368"/>
      <c r="D622" s="369" t="s">
        <v>273</v>
      </c>
      <c r="E622" s="370" t="s">
        <v>238</v>
      </c>
    </row>
    <row r="623" spans="1:5" ht="13.5" thickBot="1">
      <c r="A623" s="361" t="s">
        <v>79</v>
      </c>
      <c r="B623" s="362" t="s">
        <v>162</v>
      </c>
      <c r="C623" s="363"/>
      <c r="D623" s="364"/>
      <c r="E623" s="371"/>
    </row>
    <row r="624" spans="1:5" ht="13.5" thickBot="1">
      <c r="A624" s="366"/>
      <c r="B624" s="367"/>
      <c r="C624" s="368"/>
      <c r="D624" s="369" t="s">
        <v>374</v>
      </c>
      <c r="E624" s="370" t="s">
        <v>476</v>
      </c>
    </row>
    <row r="625" spans="1:5" ht="13.5" thickBot="1">
      <c r="A625" s="361"/>
      <c r="B625" s="362"/>
      <c r="C625" s="363"/>
      <c r="D625" s="364" t="s">
        <v>152</v>
      </c>
      <c r="E625" s="371" t="s">
        <v>330</v>
      </c>
    </row>
    <row r="626" spans="1:5" ht="13.5" thickBot="1">
      <c r="A626" s="366" t="s">
        <v>178</v>
      </c>
      <c r="B626" s="367" t="s">
        <v>477</v>
      </c>
      <c r="C626" s="368"/>
      <c r="D626" s="369"/>
      <c r="E626" s="370"/>
    </row>
    <row r="627" spans="1:5" ht="13.5" thickBot="1">
      <c r="A627" s="361"/>
      <c r="B627" s="362"/>
      <c r="C627" s="363"/>
      <c r="D627" s="364" t="s">
        <v>172</v>
      </c>
      <c r="E627" s="371" t="s">
        <v>478</v>
      </c>
    </row>
    <row r="628" spans="1:5" ht="13.5" thickBot="1">
      <c r="A628" s="669" t="s">
        <v>479</v>
      </c>
      <c r="B628" s="670"/>
      <c r="C628" s="670"/>
      <c r="D628" s="670"/>
      <c r="E628" s="671"/>
    </row>
    <row r="629" spans="1:5" ht="13.5" thickBot="1">
      <c r="A629" s="674" t="s">
        <v>480</v>
      </c>
      <c r="B629" s="675"/>
      <c r="C629" s="675"/>
      <c r="D629" s="675"/>
      <c r="E629" s="676"/>
    </row>
    <row r="630" spans="1:5" ht="13.5" thickBot="1">
      <c r="A630" s="372" t="s">
        <v>144</v>
      </c>
      <c r="B630" s="677" t="s">
        <v>268</v>
      </c>
      <c r="C630" s="677"/>
      <c r="D630" s="677"/>
      <c r="E630" s="678"/>
    </row>
    <row r="631" ht="13.5" thickBot="1"/>
    <row r="632" spans="1:5" ht="13.5" thickBot="1">
      <c r="A632" s="682" t="s">
        <v>191</v>
      </c>
      <c r="B632" s="660"/>
      <c r="C632" s="660"/>
      <c r="D632" s="660"/>
      <c r="E632" s="661"/>
    </row>
    <row r="633" spans="1:5" ht="13.5" thickBot="1">
      <c r="A633" s="662" t="s">
        <v>43</v>
      </c>
      <c r="B633" s="663"/>
      <c r="C633" s="381" t="s">
        <v>283</v>
      </c>
      <c r="D633" s="664" t="s">
        <v>71</v>
      </c>
      <c r="E633" s="665"/>
    </row>
    <row r="634" spans="1:5" ht="13.5" thickBot="1">
      <c r="A634" s="666">
        <v>41247</v>
      </c>
      <c r="B634" s="667"/>
      <c r="C634" s="667"/>
      <c r="D634" s="667"/>
      <c r="E634" s="668"/>
    </row>
    <row r="635" spans="1:5" ht="13.5" thickBot="1">
      <c r="A635" s="361" t="s">
        <v>197</v>
      </c>
      <c r="B635" s="362"/>
      <c r="C635" s="363"/>
      <c r="D635" s="364"/>
      <c r="E635" s="365" t="s">
        <v>276</v>
      </c>
    </row>
    <row r="636" spans="1:5" ht="13.5" thickBot="1">
      <c r="A636" s="366" t="s">
        <v>197</v>
      </c>
      <c r="B636" s="367"/>
      <c r="C636" s="368"/>
      <c r="D636" s="369"/>
      <c r="E636" s="370" t="s">
        <v>280</v>
      </c>
    </row>
    <row r="637" spans="1:5" ht="13.5" thickBot="1">
      <c r="A637" s="361" t="s">
        <v>284</v>
      </c>
      <c r="B637" s="362"/>
      <c r="C637" s="363"/>
      <c r="D637" s="364"/>
      <c r="E637" s="371"/>
    </row>
    <row r="638" spans="1:5" ht="13.5" thickBot="1">
      <c r="A638" s="366" t="s">
        <v>483</v>
      </c>
      <c r="B638" s="367"/>
      <c r="C638" s="368"/>
      <c r="D638" s="369"/>
      <c r="E638" s="370"/>
    </row>
    <row r="639" spans="1:5" ht="13.5" thickBot="1">
      <c r="A639" s="669" t="s">
        <v>484</v>
      </c>
      <c r="B639" s="670"/>
      <c r="C639" s="670"/>
      <c r="D639" s="670"/>
      <c r="E639" s="671"/>
    </row>
    <row r="640" spans="1:5" ht="13.5" thickBot="1">
      <c r="A640" s="372" t="s">
        <v>144</v>
      </c>
      <c r="B640" s="677" t="s">
        <v>367</v>
      </c>
      <c r="C640" s="677"/>
      <c r="D640" s="677"/>
      <c r="E640" s="678"/>
    </row>
    <row r="641" ht="13.5" thickBot="1"/>
    <row r="642" spans="1:5" ht="13.5" thickBot="1">
      <c r="A642" s="682" t="s">
        <v>173</v>
      </c>
      <c r="B642" s="660"/>
      <c r="C642" s="660"/>
      <c r="D642" s="660"/>
      <c r="E642" s="661"/>
    </row>
    <row r="643" spans="1:5" ht="13.5" thickBot="1">
      <c r="A643" s="662" t="s">
        <v>47</v>
      </c>
      <c r="B643" s="663"/>
      <c r="C643" s="381" t="s">
        <v>466</v>
      </c>
      <c r="D643" s="664" t="s">
        <v>121</v>
      </c>
      <c r="E643" s="665"/>
    </row>
    <row r="644" spans="1:5" ht="13.5" thickBot="1">
      <c r="A644" s="666">
        <v>41248</v>
      </c>
      <c r="B644" s="667"/>
      <c r="C644" s="667"/>
      <c r="D644" s="667"/>
      <c r="E644" s="668"/>
    </row>
    <row r="645" spans="1:5" ht="13.5" thickBot="1">
      <c r="A645" s="361" t="s">
        <v>427</v>
      </c>
      <c r="B645" s="362"/>
      <c r="C645" s="363"/>
      <c r="D645" s="364"/>
      <c r="E645" s="365" t="s">
        <v>181</v>
      </c>
    </row>
    <row r="646" spans="1:5" ht="13.5" thickBot="1">
      <c r="A646" s="366" t="s">
        <v>475</v>
      </c>
      <c r="B646" s="367"/>
      <c r="C646" s="368"/>
      <c r="D646" s="369"/>
      <c r="E646" s="370" t="s">
        <v>181</v>
      </c>
    </row>
    <row r="647" spans="1:5" ht="13.5" thickBot="1">
      <c r="A647" s="361" t="s">
        <v>312</v>
      </c>
      <c r="B647" s="362"/>
      <c r="C647" s="363"/>
      <c r="D647" s="364"/>
      <c r="E647" s="371" t="s">
        <v>181</v>
      </c>
    </row>
    <row r="648" spans="1:5" ht="13.5" thickBot="1">
      <c r="A648" s="366" t="s">
        <v>475</v>
      </c>
      <c r="B648" s="367"/>
      <c r="C648" s="368"/>
      <c r="D648" s="369"/>
      <c r="E648" s="370" t="s">
        <v>450</v>
      </c>
    </row>
    <row r="649" spans="1:5" ht="13.5" thickBot="1">
      <c r="A649" s="361" t="s">
        <v>475</v>
      </c>
      <c r="B649" s="362"/>
      <c r="C649" s="363"/>
      <c r="D649" s="364"/>
      <c r="E649" s="371" t="s">
        <v>486</v>
      </c>
    </row>
    <row r="650" spans="1:5" ht="13.5" thickBot="1">
      <c r="A650" s="366" t="s">
        <v>359</v>
      </c>
      <c r="B650" s="367"/>
      <c r="C650" s="368"/>
      <c r="D650" s="369"/>
      <c r="E650" s="370" t="s">
        <v>450</v>
      </c>
    </row>
    <row r="651" spans="1:5" ht="13.5" thickBot="1">
      <c r="A651" s="361" t="s">
        <v>358</v>
      </c>
      <c r="B651" s="362"/>
      <c r="C651" s="363"/>
      <c r="D651" s="364"/>
      <c r="E651" s="371"/>
    </row>
    <row r="652" spans="1:5" ht="13.5" thickBot="1">
      <c r="A652" s="674" t="s">
        <v>487</v>
      </c>
      <c r="B652" s="675"/>
      <c r="C652" s="675"/>
      <c r="D652" s="675"/>
      <c r="E652" s="676"/>
    </row>
    <row r="653" spans="1:5" ht="13.5" thickBot="1">
      <c r="A653" s="372" t="s">
        <v>144</v>
      </c>
      <c r="B653" s="677" t="s">
        <v>488</v>
      </c>
      <c r="C653" s="677"/>
      <c r="D653" s="677"/>
      <c r="E653" s="678"/>
    </row>
    <row r="654" ht="13.5" thickBot="1"/>
    <row r="655" spans="1:5" ht="13.5" thickBot="1">
      <c r="A655" s="682" t="s">
        <v>219</v>
      </c>
      <c r="B655" s="660"/>
      <c r="C655" s="660"/>
      <c r="D655" s="660"/>
      <c r="E655" s="661"/>
    </row>
    <row r="656" spans="1:5" ht="13.5" thickBot="1">
      <c r="A656" s="662" t="s">
        <v>60</v>
      </c>
      <c r="B656" s="663"/>
      <c r="C656" s="381" t="s">
        <v>69</v>
      </c>
      <c r="D656" s="664" t="s">
        <v>116</v>
      </c>
      <c r="E656" s="665"/>
    </row>
    <row r="657" spans="1:5" ht="13.5" thickBot="1">
      <c r="A657" s="666">
        <v>41249</v>
      </c>
      <c r="B657" s="667"/>
      <c r="C657" s="667"/>
      <c r="D657" s="667"/>
      <c r="E657" s="668"/>
    </row>
    <row r="658" spans="1:5" ht="13.5" thickBot="1">
      <c r="A658" s="361"/>
      <c r="B658" s="362"/>
      <c r="C658" s="363" t="s">
        <v>69</v>
      </c>
      <c r="D658" s="364" t="s">
        <v>371</v>
      </c>
      <c r="E658" s="365" t="s">
        <v>490</v>
      </c>
    </row>
    <row r="659" spans="1:5" ht="13.5" thickBot="1">
      <c r="A659" s="669" t="s">
        <v>491</v>
      </c>
      <c r="B659" s="670"/>
      <c r="C659" s="670"/>
      <c r="D659" s="670"/>
      <c r="E659" s="671"/>
    </row>
    <row r="660" spans="1:5" ht="13.5" thickBot="1">
      <c r="A660" s="372" t="s">
        <v>144</v>
      </c>
      <c r="B660" s="677" t="s">
        <v>383</v>
      </c>
      <c r="C660" s="677"/>
      <c r="D660" s="677"/>
      <c r="E660" s="678"/>
    </row>
    <row r="661" ht="13.5" thickBot="1"/>
    <row r="662" spans="1:5" ht="13.5" thickBot="1">
      <c r="A662" s="682" t="s">
        <v>191</v>
      </c>
      <c r="B662" s="660"/>
      <c r="C662" s="660"/>
      <c r="D662" s="660"/>
      <c r="E662" s="661"/>
    </row>
    <row r="663" spans="1:5" ht="13.5" thickBot="1">
      <c r="A663" s="662" t="s">
        <v>43</v>
      </c>
      <c r="B663" s="663"/>
      <c r="C663" s="381" t="s">
        <v>226</v>
      </c>
      <c r="D663" s="664" t="s">
        <v>115</v>
      </c>
      <c r="E663" s="665"/>
    </row>
    <row r="664" spans="1:5" ht="13.5" thickBot="1">
      <c r="A664" s="666">
        <v>41250</v>
      </c>
      <c r="B664" s="667"/>
      <c r="C664" s="667"/>
      <c r="D664" s="667"/>
      <c r="E664" s="668"/>
    </row>
    <row r="665" spans="1:5" ht="13.5" thickBot="1">
      <c r="A665" s="361"/>
      <c r="B665" s="362"/>
      <c r="C665" s="363" t="s">
        <v>69</v>
      </c>
      <c r="D665" s="364" t="s">
        <v>156</v>
      </c>
      <c r="E665" s="365" t="s">
        <v>401</v>
      </c>
    </row>
    <row r="666" spans="1:5" ht="13.5" thickBot="1">
      <c r="A666" s="366" t="s">
        <v>284</v>
      </c>
      <c r="B666" s="367" t="s">
        <v>343</v>
      </c>
      <c r="C666" s="368" t="s">
        <v>64</v>
      </c>
      <c r="D666" s="369"/>
      <c r="E666" s="370"/>
    </row>
    <row r="667" spans="1:5" ht="13.5" thickBot="1">
      <c r="A667" s="361"/>
      <c r="B667" s="362"/>
      <c r="C667" s="363" t="s">
        <v>227</v>
      </c>
      <c r="D667" s="364" t="s">
        <v>406</v>
      </c>
      <c r="E667" s="371" t="s">
        <v>205</v>
      </c>
    </row>
    <row r="668" spans="1:5" ht="13.5" thickBot="1">
      <c r="A668" s="366" t="s">
        <v>492</v>
      </c>
      <c r="B668" s="367" t="s">
        <v>155</v>
      </c>
      <c r="C668" s="368" t="s">
        <v>226</v>
      </c>
      <c r="D668" s="369"/>
      <c r="E668" s="370"/>
    </row>
    <row r="669" spans="1:5" ht="13.5" thickBot="1">
      <c r="A669" s="669" t="s">
        <v>493</v>
      </c>
      <c r="B669" s="670"/>
      <c r="C669" s="670"/>
      <c r="D669" s="670"/>
      <c r="E669" s="671"/>
    </row>
    <row r="670" spans="1:5" ht="13.5" thickBot="1">
      <c r="A670" s="372" t="s">
        <v>144</v>
      </c>
      <c r="B670" s="677" t="s">
        <v>494</v>
      </c>
      <c r="C670" s="677"/>
      <c r="D670" s="677"/>
      <c r="E670" s="678"/>
    </row>
    <row r="671" ht="13.5" thickBot="1"/>
    <row r="672" spans="1:5" ht="13.5" thickBot="1">
      <c r="A672" s="682" t="s">
        <v>173</v>
      </c>
      <c r="B672" s="660"/>
      <c r="C672" s="660"/>
      <c r="D672" s="660"/>
      <c r="E672" s="661"/>
    </row>
    <row r="673" spans="1:5" ht="13.5" thickBot="1">
      <c r="A673" s="662" t="s">
        <v>70</v>
      </c>
      <c r="B673" s="663"/>
      <c r="C673" s="381" t="s">
        <v>192</v>
      </c>
      <c r="D673" s="664" t="s">
        <v>71</v>
      </c>
      <c r="E673" s="665"/>
    </row>
    <row r="674" spans="1:5" ht="13.5" thickBot="1">
      <c r="A674" s="666">
        <v>41252</v>
      </c>
      <c r="B674" s="667"/>
      <c r="C674" s="667"/>
      <c r="D674" s="667"/>
      <c r="E674" s="668"/>
    </row>
    <row r="675" spans="1:5" ht="13.5" thickBot="1">
      <c r="A675" s="361"/>
      <c r="B675" s="362"/>
      <c r="C675" s="363" t="s">
        <v>69</v>
      </c>
      <c r="D675" s="364" t="s">
        <v>159</v>
      </c>
      <c r="E675" s="365" t="s">
        <v>278</v>
      </c>
    </row>
    <row r="676" spans="1:5" ht="13.5" thickBot="1">
      <c r="A676" s="366"/>
      <c r="B676" s="367"/>
      <c r="C676" s="368" t="s">
        <v>124</v>
      </c>
      <c r="D676" s="369" t="s">
        <v>343</v>
      </c>
      <c r="E676" s="370" t="s">
        <v>278</v>
      </c>
    </row>
    <row r="677" spans="1:5" ht="13.5" thickBot="1">
      <c r="A677" s="361" t="s">
        <v>498</v>
      </c>
      <c r="B677" s="362" t="s">
        <v>371</v>
      </c>
      <c r="C677" s="363" t="s">
        <v>227</v>
      </c>
      <c r="D677" s="364"/>
      <c r="E677" s="371"/>
    </row>
    <row r="678" spans="1:5" ht="13.5" thickBot="1">
      <c r="A678" s="366" t="s">
        <v>465</v>
      </c>
      <c r="B678" s="367" t="s">
        <v>406</v>
      </c>
      <c r="C678" s="368" t="s">
        <v>226</v>
      </c>
      <c r="D678" s="369"/>
      <c r="E678" s="370"/>
    </row>
    <row r="679" spans="1:5" ht="13.5" thickBot="1">
      <c r="A679" s="361"/>
      <c r="B679" s="362"/>
      <c r="C679" s="363" t="s">
        <v>496</v>
      </c>
      <c r="D679" s="364" t="s">
        <v>168</v>
      </c>
      <c r="E679" s="371" t="s">
        <v>364</v>
      </c>
    </row>
    <row r="680" spans="1:5" ht="13.5" thickBot="1">
      <c r="A680" s="669" t="s">
        <v>497</v>
      </c>
      <c r="B680" s="670"/>
      <c r="C680" s="670"/>
      <c r="D680" s="670"/>
      <c r="E680" s="671"/>
    </row>
    <row r="681" spans="1:5" ht="13.5" thickBot="1">
      <c r="A681" s="372" t="s">
        <v>144</v>
      </c>
      <c r="B681" s="677" t="s">
        <v>416</v>
      </c>
      <c r="C681" s="677"/>
      <c r="D681" s="677"/>
      <c r="E681" s="678"/>
    </row>
    <row r="682" ht="13.5" thickBot="1"/>
    <row r="683" spans="1:5" ht="13.5" thickBot="1">
      <c r="A683" s="682" t="s">
        <v>173</v>
      </c>
      <c r="B683" s="660"/>
      <c r="C683" s="660"/>
      <c r="D683" s="660"/>
      <c r="E683" s="661"/>
    </row>
    <row r="684" spans="1:5" ht="13.5" thickBot="1">
      <c r="A684" s="662" t="s">
        <v>42</v>
      </c>
      <c r="B684" s="663"/>
      <c r="C684" s="381" t="s">
        <v>499</v>
      </c>
      <c r="D684" s="664" t="s">
        <v>46</v>
      </c>
      <c r="E684" s="665"/>
    </row>
    <row r="685" spans="1:5" ht="13.5" thickBot="1">
      <c r="A685" s="666">
        <v>41252</v>
      </c>
      <c r="B685" s="667"/>
      <c r="C685" s="667"/>
      <c r="D685" s="667"/>
      <c r="E685" s="668"/>
    </row>
    <row r="686" spans="1:5" ht="13.5" thickBot="1">
      <c r="A686" s="361"/>
      <c r="B686" s="362"/>
      <c r="C686" s="363" t="s">
        <v>69</v>
      </c>
      <c r="D686" s="364" t="s">
        <v>434</v>
      </c>
      <c r="E686" s="365" t="s">
        <v>194</v>
      </c>
    </row>
    <row r="687" spans="1:5" ht="13.5" thickBot="1">
      <c r="A687" s="366" t="s">
        <v>180</v>
      </c>
      <c r="B687" s="367" t="s">
        <v>153</v>
      </c>
      <c r="C687" s="368" t="s">
        <v>64</v>
      </c>
      <c r="D687" s="369"/>
      <c r="E687" s="370"/>
    </row>
    <row r="688" spans="1:5" ht="13.5" thickBot="1">
      <c r="A688" s="361" t="s">
        <v>505</v>
      </c>
      <c r="B688" s="362" t="s">
        <v>435</v>
      </c>
      <c r="C688" s="363" t="s">
        <v>199</v>
      </c>
      <c r="D688" s="364"/>
      <c r="E688" s="371"/>
    </row>
    <row r="689" spans="1:5" ht="13.5" thickBot="1">
      <c r="A689" s="366" t="s">
        <v>180</v>
      </c>
      <c r="B689" s="367" t="s">
        <v>255</v>
      </c>
      <c r="C689" s="368" t="s">
        <v>200</v>
      </c>
      <c r="D689" s="369"/>
      <c r="E689" s="370"/>
    </row>
    <row r="690" spans="1:5" ht="13.5" thickBot="1">
      <c r="A690" s="361" t="s">
        <v>522</v>
      </c>
      <c r="B690" s="362" t="s">
        <v>161</v>
      </c>
      <c r="C690" s="363" t="s">
        <v>185</v>
      </c>
      <c r="D690" s="364"/>
      <c r="E690" s="371"/>
    </row>
    <row r="691" spans="1:5" ht="13.5" thickBot="1">
      <c r="A691" s="366" t="s">
        <v>180</v>
      </c>
      <c r="B691" s="367" t="s">
        <v>345</v>
      </c>
      <c r="C691" s="368" t="s">
        <v>308</v>
      </c>
      <c r="D691" s="369"/>
      <c r="E691" s="370"/>
    </row>
    <row r="692" spans="1:5" ht="13.5" thickBot="1">
      <c r="A692" s="361" t="s">
        <v>57</v>
      </c>
      <c r="B692" s="362"/>
      <c r="C692" s="363" t="s">
        <v>381</v>
      </c>
      <c r="D692" s="364" t="s">
        <v>166</v>
      </c>
      <c r="E692" s="371" t="s">
        <v>195</v>
      </c>
    </row>
    <row r="693" spans="1:5" ht="13.5" thickBot="1">
      <c r="A693" s="366" t="s">
        <v>506</v>
      </c>
      <c r="B693" s="367" t="s">
        <v>167</v>
      </c>
      <c r="C693" s="368" t="s">
        <v>252</v>
      </c>
      <c r="D693" s="369"/>
      <c r="E693" s="370"/>
    </row>
    <row r="694" spans="1:5" ht="13.5" thickBot="1">
      <c r="A694" s="361" t="s">
        <v>523</v>
      </c>
      <c r="B694" s="362" t="s">
        <v>168</v>
      </c>
      <c r="C694" s="363" t="s">
        <v>500</v>
      </c>
      <c r="D694" s="364"/>
      <c r="E694" s="371"/>
    </row>
    <row r="695" spans="1:5" ht="13.5" thickBot="1">
      <c r="A695" s="366" t="s">
        <v>522</v>
      </c>
      <c r="B695" s="367" t="s">
        <v>374</v>
      </c>
      <c r="C695" s="368" t="s">
        <v>297</v>
      </c>
      <c r="D695" s="369"/>
      <c r="E695" s="370"/>
    </row>
    <row r="696" spans="1:5" ht="13.5" thickBot="1">
      <c r="A696" s="361" t="s">
        <v>57</v>
      </c>
      <c r="B696" s="362"/>
      <c r="C696" s="363" t="s">
        <v>501</v>
      </c>
      <c r="D696" s="364" t="s">
        <v>261</v>
      </c>
      <c r="E696" s="371" t="s">
        <v>504</v>
      </c>
    </row>
    <row r="697" spans="1:5" ht="13.5" thickBot="1">
      <c r="A697" s="366" t="s">
        <v>286</v>
      </c>
      <c r="B697" s="367" t="s">
        <v>169</v>
      </c>
      <c r="C697" s="368" t="s">
        <v>502</v>
      </c>
      <c r="D697" s="369"/>
      <c r="E697" s="370"/>
    </row>
    <row r="698" spans="1:5" ht="13.5" thickBot="1">
      <c r="A698" s="361"/>
      <c r="B698" s="362"/>
      <c r="C698" s="363" t="s">
        <v>503</v>
      </c>
      <c r="D698" s="364" t="s">
        <v>169</v>
      </c>
      <c r="E698" s="371" t="s">
        <v>194</v>
      </c>
    </row>
    <row r="699" spans="1:5" ht="13.5" thickBot="1">
      <c r="A699" s="366" t="s">
        <v>320</v>
      </c>
      <c r="B699" s="367" t="s">
        <v>169</v>
      </c>
      <c r="C699" s="368" t="s">
        <v>499</v>
      </c>
      <c r="D699" s="369"/>
      <c r="E699" s="370"/>
    </row>
    <row r="700" spans="1:5" ht="13.5" thickBot="1">
      <c r="A700" s="669" t="s">
        <v>571</v>
      </c>
      <c r="B700" s="670"/>
      <c r="C700" s="670"/>
      <c r="D700" s="670"/>
      <c r="E700" s="671"/>
    </row>
    <row r="701" spans="1:5" ht="13.5" thickBot="1">
      <c r="A701" s="372" t="s">
        <v>144</v>
      </c>
      <c r="B701" s="677" t="s">
        <v>507</v>
      </c>
      <c r="C701" s="677"/>
      <c r="D701" s="677"/>
      <c r="E701" s="678"/>
    </row>
    <row r="702" ht="13.5" thickBot="1"/>
    <row r="703" spans="1:5" ht="13.5" thickBot="1">
      <c r="A703" s="682" t="s">
        <v>219</v>
      </c>
      <c r="B703" s="660"/>
      <c r="C703" s="660"/>
      <c r="D703" s="660"/>
      <c r="E703" s="661"/>
    </row>
    <row r="704" spans="1:5" ht="13.5" thickBot="1">
      <c r="A704" s="662" t="s">
        <v>115</v>
      </c>
      <c r="B704" s="663"/>
      <c r="C704" s="381" t="s">
        <v>131</v>
      </c>
      <c r="D704" s="664" t="s">
        <v>47</v>
      </c>
      <c r="E704" s="665"/>
    </row>
    <row r="705" spans="1:5" ht="13.5" thickBot="1">
      <c r="A705" s="666">
        <v>41252</v>
      </c>
      <c r="B705" s="667"/>
      <c r="C705" s="667"/>
      <c r="D705" s="667"/>
      <c r="E705" s="668"/>
    </row>
    <row r="706" spans="1:5" ht="13.5" thickBot="1">
      <c r="A706" s="361"/>
      <c r="B706" s="362"/>
      <c r="C706" s="363" t="s">
        <v>69</v>
      </c>
      <c r="D706" s="364"/>
      <c r="E706" s="365" t="s">
        <v>363</v>
      </c>
    </row>
    <row r="707" spans="1:5" ht="13.5" thickBot="1">
      <c r="A707" s="366"/>
      <c r="B707" s="367"/>
      <c r="C707" s="368" t="s">
        <v>124</v>
      </c>
      <c r="D707" s="369"/>
      <c r="E707" s="370" t="s">
        <v>307</v>
      </c>
    </row>
    <row r="708" spans="1:5" ht="13.5" thickBot="1">
      <c r="A708" s="361"/>
      <c r="B708" s="362"/>
      <c r="C708" s="363" t="s">
        <v>125</v>
      </c>
      <c r="D708" s="364"/>
      <c r="E708" s="371" t="s">
        <v>363</v>
      </c>
    </row>
    <row r="709" spans="1:5" ht="13.5" thickBot="1">
      <c r="A709" s="366"/>
      <c r="B709" s="367"/>
      <c r="C709" s="368" t="s">
        <v>368</v>
      </c>
      <c r="D709" s="369"/>
      <c r="E709" s="370" t="s">
        <v>359</v>
      </c>
    </row>
    <row r="710" spans="1:5" ht="13.5" thickBot="1">
      <c r="A710" s="361" t="s">
        <v>470</v>
      </c>
      <c r="B710" s="362"/>
      <c r="C710" s="363" t="s">
        <v>127</v>
      </c>
      <c r="D710" s="364"/>
      <c r="E710" s="371" t="s">
        <v>57</v>
      </c>
    </row>
    <row r="711" spans="1:5" ht="13.5" thickBot="1">
      <c r="A711" s="366"/>
      <c r="B711" s="367"/>
      <c r="C711" s="368" t="s">
        <v>369</v>
      </c>
      <c r="D711" s="369"/>
      <c r="E711" s="370" t="s">
        <v>314</v>
      </c>
    </row>
    <row r="712" spans="1:5" ht="13.5" thickBot="1">
      <c r="A712" s="361" t="s">
        <v>401</v>
      </c>
      <c r="B712" s="362"/>
      <c r="C712" s="363" t="s">
        <v>129</v>
      </c>
      <c r="D712" s="364"/>
      <c r="E712" s="371"/>
    </row>
    <row r="713" spans="1:5" ht="13.5" thickBot="1">
      <c r="A713" s="366"/>
      <c r="B713" s="367"/>
      <c r="C713" s="368" t="s">
        <v>130</v>
      </c>
      <c r="D713" s="369"/>
      <c r="E713" s="370" t="s">
        <v>358</v>
      </c>
    </row>
    <row r="714" spans="1:5" ht="13.5" thickBot="1">
      <c r="A714" s="361"/>
      <c r="B714" s="362"/>
      <c r="C714" s="363" t="s">
        <v>131</v>
      </c>
      <c r="D714" s="364"/>
      <c r="E714" s="371" t="s">
        <v>312</v>
      </c>
    </row>
    <row r="715" spans="1:5" ht="13.5" thickBot="1">
      <c r="A715" s="669" t="s">
        <v>508</v>
      </c>
      <c r="B715" s="670"/>
      <c r="C715" s="670"/>
      <c r="D715" s="670"/>
      <c r="E715" s="671"/>
    </row>
    <row r="716" spans="1:5" ht="13.5" thickBot="1">
      <c r="A716" s="372" t="s">
        <v>144</v>
      </c>
      <c r="B716" s="677" t="s">
        <v>232</v>
      </c>
      <c r="C716" s="677"/>
      <c r="D716" s="677"/>
      <c r="E716" s="678"/>
    </row>
    <row r="717" ht="13.5" thickBot="1"/>
    <row r="718" spans="1:5" ht="13.5" thickBot="1">
      <c r="A718" s="682" t="s">
        <v>63</v>
      </c>
      <c r="B718" s="660"/>
      <c r="C718" s="660"/>
      <c r="D718" s="660"/>
      <c r="E718" s="661"/>
    </row>
    <row r="719" spans="1:5" ht="13.5" thickBot="1">
      <c r="A719" s="662" t="s">
        <v>41</v>
      </c>
      <c r="B719" s="663"/>
      <c r="C719" s="381" t="s">
        <v>369</v>
      </c>
      <c r="D719" s="664" t="s">
        <v>59</v>
      </c>
      <c r="E719" s="665"/>
    </row>
    <row r="720" spans="1:14" ht="13.5" thickBot="1">
      <c r="A720" s="666">
        <v>41253</v>
      </c>
      <c r="B720" s="667"/>
      <c r="C720" s="667"/>
      <c r="D720" s="667"/>
      <c r="E720" s="668"/>
      <c r="N720" s="383"/>
    </row>
    <row r="721" spans="1:14" ht="13.5" thickBot="1">
      <c r="A721" s="361"/>
      <c r="B721" s="362"/>
      <c r="C721" s="363" t="s">
        <v>69</v>
      </c>
      <c r="D721" s="364" t="s">
        <v>435</v>
      </c>
      <c r="E721" s="365" t="s">
        <v>265</v>
      </c>
      <c r="N721" s="383"/>
    </row>
    <row r="722" spans="1:14" ht="13.5" thickBot="1">
      <c r="A722" s="366"/>
      <c r="B722" s="367"/>
      <c r="C722" s="368" t="s">
        <v>124</v>
      </c>
      <c r="D722" s="369" t="s">
        <v>255</v>
      </c>
      <c r="E722" s="370" t="s">
        <v>256</v>
      </c>
      <c r="N722" s="383"/>
    </row>
    <row r="723" spans="1:14" ht="13.5" thickBot="1">
      <c r="A723" s="361"/>
      <c r="B723" s="362"/>
      <c r="C723" s="363" t="s">
        <v>125</v>
      </c>
      <c r="D723" s="364" t="s">
        <v>346</v>
      </c>
      <c r="E723" s="371" t="s">
        <v>348</v>
      </c>
      <c r="N723" s="383"/>
    </row>
    <row r="724" spans="1:14" ht="13.5" thickBot="1">
      <c r="A724" s="366"/>
      <c r="B724" s="367"/>
      <c r="C724" s="368" t="s">
        <v>368</v>
      </c>
      <c r="D724" s="369" t="s">
        <v>257</v>
      </c>
      <c r="E724" s="370" t="s">
        <v>264</v>
      </c>
      <c r="N724" s="383"/>
    </row>
    <row r="725" spans="1:14" ht="13.5" thickBot="1">
      <c r="A725" s="361"/>
      <c r="B725" s="362"/>
      <c r="C725" s="363" t="s">
        <v>509</v>
      </c>
      <c r="D725" s="364" t="s">
        <v>161</v>
      </c>
      <c r="E725" s="371" t="s">
        <v>292</v>
      </c>
      <c r="N725" s="383"/>
    </row>
    <row r="726" spans="1:14" ht="13.5" thickBot="1">
      <c r="A726" s="366" t="s">
        <v>511</v>
      </c>
      <c r="B726" s="367" t="s">
        <v>172</v>
      </c>
      <c r="C726" s="368" t="s">
        <v>510</v>
      </c>
      <c r="D726" s="369"/>
      <c r="E726" s="370"/>
      <c r="N726" s="383"/>
    </row>
    <row r="727" spans="1:14" ht="13.5" thickBot="1">
      <c r="A727" s="669" t="s">
        <v>143</v>
      </c>
      <c r="B727" s="670"/>
      <c r="C727" s="670"/>
      <c r="D727" s="670"/>
      <c r="E727" s="671"/>
      <c r="N727" s="383"/>
    </row>
    <row r="728" spans="1:14" ht="13.5" thickBot="1">
      <c r="A728" s="372" t="s">
        <v>144</v>
      </c>
      <c r="B728" s="677" t="s">
        <v>429</v>
      </c>
      <c r="C728" s="677"/>
      <c r="D728" s="677"/>
      <c r="E728" s="678"/>
      <c r="N728" s="383"/>
    </row>
    <row r="729" ht="13.5" thickBot="1">
      <c r="N729" s="383"/>
    </row>
    <row r="730" spans="1:5" ht="13.5" thickBot="1">
      <c r="A730" s="682" t="s">
        <v>191</v>
      </c>
      <c r="B730" s="660"/>
      <c r="C730" s="660"/>
      <c r="D730" s="660"/>
      <c r="E730" s="661"/>
    </row>
    <row r="731" spans="1:5" ht="13.5" thickBot="1">
      <c r="A731" s="662" t="s">
        <v>59</v>
      </c>
      <c r="B731" s="663"/>
      <c r="C731" s="381" t="s">
        <v>251</v>
      </c>
      <c r="D731" s="664" t="s">
        <v>70</v>
      </c>
      <c r="E731" s="665"/>
    </row>
    <row r="732" spans="1:5" ht="13.5" thickBot="1">
      <c r="A732" s="666">
        <v>41255</v>
      </c>
      <c r="B732" s="667"/>
      <c r="C732" s="667"/>
      <c r="D732" s="667"/>
      <c r="E732" s="668"/>
    </row>
    <row r="733" spans="1:5" ht="13.5" thickBot="1">
      <c r="A733" s="361" t="s">
        <v>256</v>
      </c>
      <c r="B733" s="362" t="s">
        <v>153</v>
      </c>
      <c r="C733" s="363" t="s">
        <v>246</v>
      </c>
      <c r="D733" s="364"/>
      <c r="E733" s="365"/>
    </row>
    <row r="734" spans="1:5" ht="13.5" thickBot="1">
      <c r="A734" s="366" t="s">
        <v>57</v>
      </c>
      <c r="B734" s="367"/>
      <c r="C734" s="368" t="s">
        <v>64</v>
      </c>
      <c r="D734" s="369" t="s">
        <v>158</v>
      </c>
      <c r="E734" s="370" t="s">
        <v>514</v>
      </c>
    </row>
    <row r="735" spans="1:5" ht="13.5" thickBot="1">
      <c r="A735" s="361" t="s">
        <v>408</v>
      </c>
      <c r="B735" s="362" t="s">
        <v>303</v>
      </c>
      <c r="C735" s="363" t="s">
        <v>199</v>
      </c>
      <c r="D735" s="364"/>
      <c r="E735" s="371"/>
    </row>
    <row r="736" spans="1:5" ht="13.5" thickBot="1">
      <c r="A736" s="366" t="s">
        <v>254</v>
      </c>
      <c r="B736" s="367" t="s">
        <v>151</v>
      </c>
      <c r="C736" s="368" t="s">
        <v>200</v>
      </c>
      <c r="D736" s="369"/>
      <c r="E736" s="370"/>
    </row>
    <row r="737" spans="1:5" ht="13.5" thickBot="1">
      <c r="A737" s="361" t="s">
        <v>256</v>
      </c>
      <c r="B737" s="362" t="s">
        <v>345</v>
      </c>
      <c r="C737" s="363" t="s">
        <v>185</v>
      </c>
      <c r="D737" s="364"/>
      <c r="E737" s="371"/>
    </row>
    <row r="738" spans="1:5" ht="13.5" thickBot="1">
      <c r="A738" s="366" t="s">
        <v>256</v>
      </c>
      <c r="B738" s="367" t="s">
        <v>260</v>
      </c>
      <c r="C738" s="368" t="s">
        <v>308</v>
      </c>
      <c r="D738" s="369"/>
      <c r="E738" s="370"/>
    </row>
    <row r="739" spans="1:5" ht="13.5" thickBot="1">
      <c r="A739" s="361" t="s">
        <v>256</v>
      </c>
      <c r="B739" s="362" t="s">
        <v>155</v>
      </c>
      <c r="C739" s="363" t="s">
        <v>512</v>
      </c>
      <c r="D739" s="364"/>
      <c r="E739" s="371"/>
    </row>
    <row r="740" spans="1:5" ht="13.5" thickBot="1">
      <c r="A740" s="669" t="s">
        <v>513</v>
      </c>
      <c r="B740" s="670"/>
      <c r="C740" s="670"/>
      <c r="D740" s="670"/>
      <c r="E740" s="671"/>
    </row>
    <row r="741" spans="1:5" ht="13.5" thickBot="1">
      <c r="A741" s="372" t="s">
        <v>144</v>
      </c>
      <c r="B741" s="677"/>
      <c r="C741" s="677"/>
      <c r="D741" s="677"/>
      <c r="E741" s="678"/>
    </row>
    <row r="742" ht="13.5" thickBot="1"/>
    <row r="743" spans="1:5" ht="13.5" thickBot="1">
      <c r="A743" s="682" t="s">
        <v>173</v>
      </c>
      <c r="B743" s="660"/>
      <c r="C743" s="660"/>
      <c r="D743" s="660"/>
      <c r="E743" s="661"/>
    </row>
    <row r="744" spans="1:5" ht="13.5" thickBot="1">
      <c r="A744" s="662" t="s">
        <v>121</v>
      </c>
      <c r="B744" s="663"/>
      <c r="C744" s="381" t="s">
        <v>77</v>
      </c>
      <c r="D744" s="664" t="s">
        <v>46</v>
      </c>
      <c r="E744" s="665"/>
    </row>
    <row r="745" spans="1:5" ht="13.5" thickBot="1">
      <c r="A745" s="666">
        <v>41255</v>
      </c>
      <c r="B745" s="667"/>
      <c r="C745" s="667"/>
      <c r="D745" s="667"/>
      <c r="E745" s="668"/>
    </row>
    <row r="746" spans="1:5" ht="13.5" thickBot="1">
      <c r="A746" s="361"/>
      <c r="B746" s="362"/>
      <c r="C746" s="363" t="s">
        <v>69</v>
      </c>
      <c r="D746" s="364" t="s">
        <v>346</v>
      </c>
      <c r="E746" s="365" t="s">
        <v>296</v>
      </c>
    </row>
    <row r="747" spans="1:5" ht="13.5" thickBot="1">
      <c r="A747" s="366" t="s">
        <v>181</v>
      </c>
      <c r="B747" s="367" t="s">
        <v>187</v>
      </c>
      <c r="C747" s="368" t="s">
        <v>64</v>
      </c>
      <c r="D747" s="369"/>
      <c r="E747" s="370"/>
    </row>
    <row r="748" spans="1:5" ht="13.5" thickBot="1">
      <c r="A748" s="361" t="s">
        <v>57</v>
      </c>
      <c r="B748" s="362"/>
      <c r="C748" s="363" t="s">
        <v>227</v>
      </c>
      <c r="D748" s="364" t="s">
        <v>162</v>
      </c>
      <c r="E748" s="371" t="s">
        <v>194</v>
      </c>
    </row>
    <row r="749" spans="1:5" ht="13.5" thickBot="1">
      <c r="A749" s="366" t="s">
        <v>322</v>
      </c>
      <c r="B749" s="367" t="s">
        <v>207</v>
      </c>
      <c r="C749" s="368" t="s">
        <v>226</v>
      </c>
      <c r="D749" s="369"/>
      <c r="E749" s="370"/>
    </row>
    <row r="750" spans="1:5" ht="13.5" thickBot="1">
      <c r="A750" s="361" t="s">
        <v>57</v>
      </c>
      <c r="B750" s="362"/>
      <c r="C750" s="363" t="s">
        <v>192</v>
      </c>
      <c r="D750" s="364" t="s">
        <v>164</v>
      </c>
      <c r="E750" s="371" t="s">
        <v>296</v>
      </c>
    </row>
    <row r="751" spans="1:5" ht="13.5" thickBot="1">
      <c r="A751" s="366" t="s">
        <v>181</v>
      </c>
      <c r="B751" s="367" t="s">
        <v>372</v>
      </c>
      <c r="C751" s="368" t="s">
        <v>198</v>
      </c>
      <c r="D751" s="369"/>
      <c r="E751" s="370"/>
    </row>
    <row r="752" spans="1:5" ht="13.5" thickBot="1">
      <c r="A752" s="361" t="s">
        <v>182</v>
      </c>
      <c r="B752" s="362" t="s">
        <v>168</v>
      </c>
      <c r="C752" s="363" t="s">
        <v>516</v>
      </c>
      <c r="D752" s="364"/>
      <c r="E752" s="371"/>
    </row>
    <row r="753" spans="1:5" ht="13.5" thickBot="1">
      <c r="A753" s="669" t="s">
        <v>143</v>
      </c>
      <c r="B753" s="670"/>
      <c r="C753" s="670"/>
      <c r="D753" s="670"/>
      <c r="E753" s="671"/>
    </row>
    <row r="754" spans="1:5" ht="13.5" thickBot="1">
      <c r="A754" s="372" t="s">
        <v>144</v>
      </c>
      <c r="B754" s="677" t="s">
        <v>449</v>
      </c>
      <c r="C754" s="677"/>
      <c r="D754" s="677"/>
      <c r="E754" s="678"/>
    </row>
    <row r="755" ht="13.5" thickBot="1"/>
    <row r="756" spans="1:5" ht="13.5" thickBot="1">
      <c r="A756" s="682" t="s">
        <v>173</v>
      </c>
      <c r="B756" s="660"/>
      <c r="C756" s="660"/>
      <c r="D756" s="660"/>
      <c r="E756" s="661"/>
    </row>
    <row r="757" spans="1:5" ht="13.5" thickBot="1">
      <c r="A757" s="662" t="s">
        <v>42</v>
      </c>
      <c r="B757" s="663"/>
      <c r="C757" s="381" t="s">
        <v>515</v>
      </c>
      <c r="D757" s="664" t="s">
        <v>45</v>
      </c>
      <c r="E757" s="665"/>
    </row>
    <row r="758" spans="1:5" ht="13.5" thickBot="1">
      <c r="A758" s="666">
        <v>41255</v>
      </c>
      <c r="B758" s="667"/>
      <c r="C758" s="667"/>
      <c r="D758" s="667"/>
      <c r="E758" s="668"/>
    </row>
    <row r="759" spans="1:5" ht="13.5" thickBot="1">
      <c r="A759" s="361"/>
      <c r="B759" s="362"/>
      <c r="C759" s="363" t="s">
        <v>69</v>
      </c>
      <c r="D759" s="364" t="s">
        <v>521</v>
      </c>
      <c r="E759" s="365" t="s">
        <v>336</v>
      </c>
    </row>
    <row r="760" spans="1:5" ht="13.5" thickBot="1">
      <c r="A760" s="366" t="s">
        <v>320</v>
      </c>
      <c r="B760" s="367" t="s">
        <v>255</v>
      </c>
      <c r="C760" s="368" t="s">
        <v>64</v>
      </c>
      <c r="D760" s="369"/>
      <c r="E760" s="370" t="s">
        <v>57</v>
      </c>
    </row>
    <row r="761" spans="1:5" ht="13.5" thickBot="1">
      <c r="A761" s="361" t="s">
        <v>57</v>
      </c>
      <c r="B761" s="362"/>
      <c r="C761" s="363" t="s">
        <v>227</v>
      </c>
      <c r="D761" s="364" t="s">
        <v>187</v>
      </c>
      <c r="E761" s="371" t="s">
        <v>326</v>
      </c>
    </row>
    <row r="762" spans="1:5" ht="13.5" thickBot="1">
      <c r="A762" s="366" t="s">
        <v>57</v>
      </c>
      <c r="B762" s="367"/>
      <c r="C762" s="368" t="s">
        <v>126</v>
      </c>
      <c r="D762" s="369" t="s">
        <v>159</v>
      </c>
      <c r="E762" s="370" t="s">
        <v>326</v>
      </c>
    </row>
    <row r="763" spans="1:5" ht="13.5" thickBot="1">
      <c r="A763" s="361" t="s">
        <v>526</v>
      </c>
      <c r="B763" s="362" t="s">
        <v>343</v>
      </c>
      <c r="C763" s="363" t="s">
        <v>192</v>
      </c>
      <c r="D763" s="364"/>
      <c r="E763" s="371" t="s">
        <v>57</v>
      </c>
    </row>
    <row r="764" spans="1:5" ht="13.5" thickBot="1">
      <c r="A764" s="366" t="s">
        <v>505</v>
      </c>
      <c r="B764" s="367" t="s">
        <v>257</v>
      </c>
      <c r="C764" s="368" t="s">
        <v>198</v>
      </c>
      <c r="D764" s="369"/>
      <c r="E764" s="370" t="s">
        <v>57</v>
      </c>
    </row>
    <row r="765" spans="1:5" ht="13.5" thickBot="1">
      <c r="A765" s="361" t="s">
        <v>506</v>
      </c>
      <c r="B765" s="362" t="s">
        <v>257</v>
      </c>
      <c r="C765" s="363" t="s">
        <v>77</v>
      </c>
      <c r="D765" s="364"/>
      <c r="E765" s="371" t="s">
        <v>57</v>
      </c>
    </row>
    <row r="766" spans="1:5" ht="13.5" thickBot="1">
      <c r="A766" s="366" t="s">
        <v>57</v>
      </c>
      <c r="B766" s="367"/>
      <c r="C766" s="368" t="s">
        <v>455</v>
      </c>
      <c r="D766" s="369" t="s">
        <v>162</v>
      </c>
      <c r="E766" s="370" t="s">
        <v>331</v>
      </c>
    </row>
    <row r="767" spans="1:5" ht="13.5" thickBot="1">
      <c r="A767" s="361" t="s">
        <v>57</v>
      </c>
      <c r="B767" s="362"/>
      <c r="C767" s="363" t="s">
        <v>456</v>
      </c>
      <c r="D767" s="364" t="s">
        <v>372</v>
      </c>
      <c r="E767" s="371" t="s">
        <v>326</v>
      </c>
    </row>
    <row r="768" spans="1:5" ht="13.5" thickBot="1">
      <c r="A768" s="366" t="s">
        <v>506</v>
      </c>
      <c r="B768" s="367" t="s">
        <v>168</v>
      </c>
      <c r="C768" s="368" t="s">
        <v>518</v>
      </c>
      <c r="D768" s="369"/>
      <c r="E768" s="370"/>
    </row>
    <row r="769" spans="1:5" ht="13.5" thickBot="1">
      <c r="A769" s="361"/>
      <c r="B769" s="362"/>
      <c r="C769" s="363" t="s">
        <v>519</v>
      </c>
      <c r="D769" s="364" t="s">
        <v>172</v>
      </c>
      <c r="E769" s="371" t="s">
        <v>524</v>
      </c>
    </row>
    <row r="770" spans="1:5" ht="13.5" thickBot="1">
      <c r="A770" s="366"/>
      <c r="B770" s="367"/>
      <c r="C770" s="368" t="s">
        <v>520</v>
      </c>
      <c r="D770" s="369" t="s">
        <v>169</v>
      </c>
      <c r="E770" s="370" t="s">
        <v>331</v>
      </c>
    </row>
    <row r="771" spans="1:5" ht="13.5" thickBot="1">
      <c r="A771" s="361"/>
      <c r="B771" s="362"/>
      <c r="C771" s="363" t="s">
        <v>515</v>
      </c>
      <c r="D771" s="364" t="s">
        <v>169</v>
      </c>
      <c r="E771" s="371" t="s">
        <v>326</v>
      </c>
    </row>
    <row r="772" spans="1:5" ht="13.5" thickBot="1">
      <c r="A772" s="669" t="s">
        <v>143</v>
      </c>
      <c r="B772" s="670"/>
      <c r="C772" s="670"/>
      <c r="D772" s="670"/>
      <c r="E772" s="671"/>
    </row>
    <row r="773" spans="1:5" ht="13.5" thickBot="1">
      <c r="A773" s="372" t="s">
        <v>144</v>
      </c>
      <c r="B773" s="677" t="s">
        <v>527</v>
      </c>
      <c r="C773" s="677"/>
      <c r="D773" s="677"/>
      <c r="E773" s="678"/>
    </row>
    <row r="774" ht="13.5" thickBot="1"/>
    <row r="775" spans="1:5" ht="13.5" thickBot="1">
      <c r="A775" s="682" t="s">
        <v>219</v>
      </c>
      <c r="B775" s="660"/>
      <c r="C775" s="660"/>
      <c r="D775" s="660"/>
      <c r="E775" s="661"/>
    </row>
    <row r="776" spans="1:5" ht="13.5" thickBot="1">
      <c r="A776" s="662" t="s">
        <v>60</v>
      </c>
      <c r="B776" s="663"/>
      <c r="C776" s="381" t="s">
        <v>130</v>
      </c>
      <c r="D776" s="664" t="s">
        <v>47</v>
      </c>
      <c r="E776" s="665"/>
    </row>
    <row r="777" spans="1:5" ht="13.5" thickBot="1">
      <c r="A777" s="666">
        <v>41256</v>
      </c>
      <c r="B777" s="667"/>
      <c r="C777" s="667"/>
      <c r="D777" s="667"/>
      <c r="E777" s="668"/>
    </row>
    <row r="778" spans="1:5" ht="13.5" thickBot="1">
      <c r="A778" s="361"/>
      <c r="B778" s="362"/>
      <c r="C778" s="363" t="s">
        <v>69</v>
      </c>
      <c r="D778" s="364" t="s">
        <v>521</v>
      </c>
      <c r="E778" s="365" t="s">
        <v>363</v>
      </c>
    </row>
    <row r="779" spans="1:5" ht="13.5" thickBot="1">
      <c r="A779" s="366"/>
      <c r="B779" s="367"/>
      <c r="C779" s="368" t="s">
        <v>124</v>
      </c>
      <c r="D779" s="369" t="s">
        <v>255</v>
      </c>
      <c r="E779" s="370" t="s">
        <v>307</v>
      </c>
    </row>
    <row r="780" spans="1:5" ht="13.5" thickBot="1">
      <c r="A780" s="361"/>
      <c r="B780" s="362"/>
      <c r="C780" s="363" t="s">
        <v>125</v>
      </c>
      <c r="D780" s="364" t="s">
        <v>149</v>
      </c>
      <c r="E780" s="371" t="s">
        <v>427</v>
      </c>
    </row>
    <row r="781" spans="1:5" ht="13.5" thickBot="1">
      <c r="A781" s="366"/>
      <c r="B781" s="367"/>
      <c r="C781" s="368" t="s">
        <v>368</v>
      </c>
      <c r="D781" s="369" t="s">
        <v>206</v>
      </c>
      <c r="E781" s="370" t="s">
        <v>311</v>
      </c>
    </row>
    <row r="782" spans="1:5" ht="13.5" thickBot="1">
      <c r="A782" s="361" t="s">
        <v>528</v>
      </c>
      <c r="B782" s="362" t="s">
        <v>161</v>
      </c>
      <c r="C782" s="363" t="s">
        <v>127</v>
      </c>
      <c r="D782" s="364"/>
      <c r="E782" s="371"/>
    </row>
    <row r="783" spans="1:5" ht="13.5" thickBot="1">
      <c r="A783" s="366"/>
      <c r="B783" s="367"/>
      <c r="C783" s="368" t="s">
        <v>369</v>
      </c>
      <c r="D783" s="369" t="s">
        <v>165</v>
      </c>
      <c r="E783" s="370" t="s">
        <v>307</v>
      </c>
    </row>
    <row r="784" spans="1:5" ht="13.5" thickBot="1">
      <c r="A784" s="361" t="s">
        <v>472</v>
      </c>
      <c r="B784" s="362" t="s">
        <v>168</v>
      </c>
      <c r="C784" s="363" t="s">
        <v>129</v>
      </c>
      <c r="D784" s="364"/>
      <c r="E784" s="371"/>
    </row>
    <row r="785" spans="1:5" ht="13.5" thickBot="1">
      <c r="A785" s="366"/>
      <c r="B785" s="367"/>
      <c r="C785" s="368" t="s">
        <v>130</v>
      </c>
      <c r="D785" s="369" t="s">
        <v>169</v>
      </c>
      <c r="E785" s="370" t="s">
        <v>529</v>
      </c>
    </row>
    <row r="786" spans="1:5" ht="13.5" thickBot="1">
      <c r="A786" s="669" t="s">
        <v>143</v>
      </c>
      <c r="B786" s="670"/>
      <c r="C786" s="670"/>
      <c r="D786" s="670"/>
      <c r="E786" s="671"/>
    </row>
    <row r="787" spans="1:5" ht="13.5" thickBot="1">
      <c r="A787" s="372" t="s">
        <v>144</v>
      </c>
      <c r="B787" s="677"/>
      <c r="C787" s="677"/>
      <c r="D787" s="677"/>
      <c r="E787" s="678"/>
    </row>
    <row r="788" ht="13.5" thickBot="1"/>
    <row r="789" spans="1:5" ht="13.5" thickBot="1">
      <c r="A789" s="682" t="s">
        <v>173</v>
      </c>
      <c r="B789" s="660"/>
      <c r="C789" s="660"/>
      <c r="D789" s="660"/>
      <c r="E789" s="661"/>
    </row>
    <row r="790" spans="1:5" ht="13.5" thickBot="1">
      <c r="A790" s="662" t="s">
        <v>41</v>
      </c>
      <c r="B790" s="663"/>
      <c r="C790" s="381" t="s">
        <v>127</v>
      </c>
      <c r="D790" s="664" t="s">
        <v>45</v>
      </c>
      <c r="E790" s="665"/>
    </row>
    <row r="791" spans="1:5" ht="13.5" thickBot="1">
      <c r="A791" s="666">
        <v>41257</v>
      </c>
      <c r="B791" s="667"/>
      <c r="C791" s="667"/>
      <c r="D791" s="667"/>
      <c r="E791" s="668"/>
    </row>
    <row r="792" spans="1:5" ht="13.5" thickBot="1">
      <c r="A792" s="361"/>
      <c r="B792" s="362"/>
      <c r="C792" s="363" t="s">
        <v>69</v>
      </c>
      <c r="D792" s="364" t="s">
        <v>343</v>
      </c>
      <c r="E792" s="365" t="s">
        <v>326</v>
      </c>
    </row>
    <row r="793" spans="1:5" ht="13.5" thickBot="1">
      <c r="A793" s="366"/>
      <c r="B793" s="367"/>
      <c r="C793" s="368" t="s">
        <v>124</v>
      </c>
      <c r="D793" s="369" t="s">
        <v>162</v>
      </c>
      <c r="E793" s="370" t="s">
        <v>331</v>
      </c>
    </row>
    <row r="794" spans="1:5" ht="13.5" thickBot="1">
      <c r="A794" s="361" t="s">
        <v>145</v>
      </c>
      <c r="B794" s="362" t="s">
        <v>374</v>
      </c>
      <c r="C794" s="363" t="s">
        <v>227</v>
      </c>
      <c r="D794" s="364"/>
      <c r="E794" s="371"/>
    </row>
    <row r="795" spans="1:5" ht="13.5" thickBot="1">
      <c r="A795" s="366"/>
      <c r="B795" s="367"/>
      <c r="C795" s="368" t="s">
        <v>126</v>
      </c>
      <c r="D795" s="369" t="s">
        <v>261</v>
      </c>
      <c r="E795" s="370" t="s">
        <v>327</v>
      </c>
    </row>
    <row r="796" spans="1:5" ht="13.5" thickBot="1">
      <c r="A796" s="361"/>
      <c r="B796" s="362"/>
      <c r="C796" s="363" t="s">
        <v>127</v>
      </c>
      <c r="D796" s="364" t="s">
        <v>169</v>
      </c>
      <c r="E796" s="371" t="s">
        <v>336</v>
      </c>
    </row>
    <row r="797" spans="1:5" ht="13.5" thickBot="1">
      <c r="A797" s="669" t="s">
        <v>530</v>
      </c>
      <c r="B797" s="670"/>
      <c r="C797" s="670"/>
      <c r="D797" s="670"/>
      <c r="E797" s="671"/>
    </row>
    <row r="798" spans="1:5" ht="13.5" thickBot="1">
      <c r="A798" s="372" t="s">
        <v>144</v>
      </c>
      <c r="B798" s="677" t="s">
        <v>531</v>
      </c>
      <c r="C798" s="677"/>
      <c r="D798" s="677"/>
      <c r="E798" s="678"/>
    </row>
    <row r="799" ht="13.5" thickBot="1"/>
    <row r="800" spans="1:5" ht="13.5" thickBot="1">
      <c r="A800" s="682" t="s">
        <v>219</v>
      </c>
      <c r="B800" s="660"/>
      <c r="C800" s="660"/>
      <c r="D800" s="660"/>
      <c r="E800" s="661"/>
    </row>
    <row r="801" spans="1:5" ht="13.5" thickBot="1">
      <c r="A801" s="662" t="s">
        <v>115</v>
      </c>
      <c r="B801" s="663"/>
      <c r="C801" s="381" t="s">
        <v>455</v>
      </c>
      <c r="D801" s="664" t="s">
        <v>45</v>
      </c>
      <c r="E801" s="665"/>
    </row>
    <row r="802" spans="1:5" ht="13.5" thickBot="1">
      <c r="A802" s="666">
        <v>41259</v>
      </c>
      <c r="B802" s="667"/>
      <c r="C802" s="667"/>
      <c r="D802" s="667"/>
      <c r="E802" s="668"/>
    </row>
    <row r="803" spans="1:5" ht="13.5" thickBot="1">
      <c r="A803" s="361" t="s">
        <v>533</v>
      </c>
      <c r="B803" s="362" t="s">
        <v>255</v>
      </c>
      <c r="C803" s="363" t="s">
        <v>246</v>
      </c>
      <c r="D803" s="364"/>
      <c r="E803" s="365"/>
    </row>
    <row r="804" spans="1:5" ht="13.5" thickBot="1">
      <c r="A804" s="366"/>
      <c r="B804" s="367"/>
      <c r="C804" s="368" t="s">
        <v>64</v>
      </c>
      <c r="D804" s="369" t="s">
        <v>149</v>
      </c>
      <c r="E804" s="370" t="s">
        <v>326</v>
      </c>
    </row>
    <row r="805" spans="1:5" ht="13.5" thickBot="1">
      <c r="A805" s="361" t="s">
        <v>470</v>
      </c>
      <c r="B805" s="362" t="s">
        <v>170</v>
      </c>
      <c r="C805" s="363" t="s">
        <v>199</v>
      </c>
      <c r="D805" s="364"/>
      <c r="E805" s="371" t="s">
        <v>57</v>
      </c>
    </row>
    <row r="806" spans="1:5" ht="13.5" thickBot="1">
      <c r="A806" s="366" t="s">
        <v>347</v>
      </c>
      <c r="B806" s="367" t="s">
        <v>164</v>
      </c>
      <c r="C806" s="368" t="s">
        <v>200</v>
      </c>
      <c r="D806" s="369"/>
      <c r="E806" s="370" t="s">
        <v>57</v>
      </c>
    </row>
    <row r="807" spans="1:5" ht="13.5" thickBot="1">
      <c r="A807" s="361" t="s">
        <v>57</v>
      </c>
      <c r="B807" s="362"/>
      <c r="C807" s="363" t="s">
        <v>201</v>
      </c>
      <c r="D807" s="364" t="s">
        <v>372</v>
      </c>
      <c r="E807" s="371" t="s">
        <v>444</v>
      </c>
    </row>
    <row r="808" spans="1:5" ht="13.5" thickBot="1">
      <c r="A808" s="366" t="s">
        <v>347</v>
      </c>
      <c r="B808" s="367" t="s">
        <v>374</v>
      </c>
      <c r="C808" s="368" t="s">
        <v>283</v>
      </c>
      <c r="D808" s="369"/>
      <c r="E808" s="370" t="s">
        <v>57</v>
      </c>
    </row>
    <row r="809" spans="1:5" ht="13.5" thickBot="1">
      <c r="A809" s="361"/>
      <c r="B809" s="362"/>
      <c r="C809" s="363" t="s">
        <v>77</v>
      </c>
      <c r="D809" s="364" t="s">
        <v>373</v>
      </c>
      <c r="E809" s="371" t="s">
        <v>326</v>
      </c>
    </row>
    <row r="810" spans="1:5" ht="13.5" thickBot="1">
      <c r="A810" s="366"/>
      <c r="B810" s="367"/>
      <c r="C810" s="368" t="s">
        <v>455</v>
      </c>
      <c r="D810" s="369" t="s">
        <v>169</v>
      </c>
      <c r="E810" s="370" t="s">
        <v>331</v>
      </c>
    </row>
    <row r="811" spans="1:5" ht="13.5" thickBot="1">
      <c r="A811" s="669" t="s">
        <v>143</v>
      </c>
      <c r="B811" s="670"/>
      <c r="C811" s="670"/>
      <c r="D811" s="670"/>
      <c r="E811" s="671"/>
    </row>
    <row r="812" spans="1:5" ht="13.5" thickBot="1">
      <c r="A812" s="372" t="s">
        <v>144</v>
      </c>
      <c r="B812" s="677" t="s">
        <v>534</v>
      </c>
      <c r="C812" s="677"/>
      <c r="D812" s="677"/>
      <c r="E812" s="678"/>
    </row>
    <row r="813" ht="13.5" thickBot="1"/>
    <row r="814" spans="1:5" ht="13.5" thickBot="1">
      <c r="A814" s="682" t="s">
        <v>63</v>
      </c>
      <c r="B814" s="660"/>
      <c r="C814" s="660"/>
      <c r="D814" s="660"/>
      <c r="E814" s="661"/>
    </row>
    <row r="815" spans="1:5" ht="13.5" thickBot="1">
      <c r="A815" s="662" t="s">
        <v>121</v>
      </c>
      <c r="B815" s="663"/>
      <c r="C815" s="381" t="s">
        <v>126</v>
      </c>
      <c r="D815" s="664" t="s">
        <v>116</v>
      </c>
      <c r="E815" s="665"/>
    </row>
    <row r="816" spans="1:5" ht="13.5" thickBot="1">
      <c r="A816" s="666">
        <v>41259</v>
      </c>
      <c r="B816" s="667"/>
      <c r="C816" s="667"/>
      <c r="D816" s="667"/>
      <c r="E816" s="668"/>
    </row>
    <row r="817" spans="1:5" ht="13.5" thickBot="1">
      <c r="A817" s="361"/>
      <c r="B817" s="362"/>
      <c r="C817" s="363" t="s">
        <v>69</v>
      </c>
      <c r="D817" s="364" t="s">
        <v>435</v>
      </c>
      <c r="E817" s="365" t="s">
        <v>240</v>
      </c>
    </row>
    <row r="818" spans="1:5" ht="13.5" thickBot="1">
      <c r="A818" s="366"/>
      <c r="B818" s="367"/>
      <c r="C818" s="368" t="s">
        <v>124</v>
      </c>
      <c r="D818" s="369" t="s">
        <v>156</v>
      </c>
      <c r="E818" s="370" t="s">
        <v>458</v>
      </c>
    </row>
    <row r="819" spans="1:5" ht="13.5" thickBot="1">
      <c r="A819" s="361"/>
      <c r="B819" s="362"/>
      <c r="C819" s="363" t="s">
        <v>125</v>
      </c>
      <c r="D819" s="364" t="s">
        <v>255</v>
      </c>
      <c r="E819" s="371" t="s">
        <v>242</v>
      </c>
    </row>
    <row r="820" spans="1:5" ht="13.5" thickBot="1">
      <c r="A820" s="366" t="s">
        <v>450</v>
      </c>
      <c r="B820" s="367" t="s">
        <v>171</v>
      </c>
      <c r="C820" s="368" t="s">
        <v>126</v>
      </c>
      <c r="D820" s="369"/>
      <c r="E820" s="370"/>
    </row>
    <row r="821" spans="1:5" ht="13.5" thickBot="1">
      <c r="A821" s="669" t="s">
        <v>535</v>
      </c>
      <c r="B821" s="670"/>
      <c r="C821" s="670"/>
      <c r="D821" s="670"/>
      <c r="E821" s="671"/>
    </row>
    <row r="822" spans="1:5" ht="13.5" thickBot="1">
      <c r="A822" s="674" t="s">
        <v>536</v>
      </c>
      <c r="B822" s="675"/>
      <c r="C822" s="675"/>
      <c r="D822" s="675"/>
      <c r="E822" s="676"/>
    </row>
    <row r="823" spans="1:5" ht="13.5" thickBot="1">
      <c r="A823" s="372" t="s">
        <v>144</v>
      </c>
      <c r="B823" s="677" t="s">
        <v>537</v>
      </c>
      <c r="C823" s="677"/>
      <c r="D823" s="677"/>
      <c r="E823" s="678"/>
    </row>
    <row r="824" ht="13.5" thickBot="1"/>
    <row r="825" spans="1:5" ht="13.5" thickBot="1">
      <c r="A825" s="682" t="s">
        <v>173</v>
      </c>
      <c r="B825" s="660"/>
      <c r="C825" s="660"/>
      <c r="D825" s="660"/>
      <c r="E825" s="661"/>
    </row>
    <row r="826" spans="1:5" ht="13.5" thickBot="1">
      <c r="A826" s="662" t="s">
        <v>46</v>
      </c>
      <c r="B826" s="663"/>
      <c r="C826" s="381" t="s">
        <v>124</v>
      </c>
      <c r="D826" s="664" t="s">
        <v>47</v>
      </c>
      <c r="E826" s="665"/>
    </row>
    <row r="827" spans="1:5" ht="13.5" thickBot="1">
      <c r="A827" s="666">
        <v>41259</v>
      </c>
      <c r="B827" s="667"/>
      <c r="C827" s="667"/>
      <c r="D827" s="667"/>
      <c r="E827" s="668"/>
    </row>
    <row r="828" spans="1:5" ht="13.5" thickBot="1">
      <c r="A828" s="361"/>
      <c r="B828" s="362"/>
      <c r="C828" s="363" t="s">
        <v>69</v>
      </c>
      <c r="D828" s="364" t="s">
        <v>372</v>
      </c>
      <c r="E828" s="365" t="s">
        <v>359</v>
      </c>
    </row>
    <row r="829" spans="1:5" ht="13.5" thickBot="1">
      <c r="A829" s="366"/>
      <c r="B829" s="367"/>
      <c r="C829" s="368" t="s">
        <v>124</v>
      </c>
      <c r="D829" s="369" t="s">
        <v>172</v>
      </c>
      <c r="E829" s="370" t="s">
        <v>427</v>
      </c>
    </row>
    <row r="830" spans="1:5" ht="13.5" thickBot="1">
      <c r="A830" s="669" t="s">
        <v>539</v>
      </c>
      <c r="B830" s="670"/>
      <c r="C830" s="670"/>
      <c r="D830" s="670"/>
      <c r="E830" s="671"/>
    </row>
    <row r="831" spans="1:5" ht="13.5" thickBot="1">
      <c r="A831" s="674" t="s">
        <v>540</v>
      </c>
      <c r="B831" s="675"/>
      <c r="C831" s="675"/>
      <c r="D831" s="675"/>
      <c r="E831" s="676"/>
    </row>
    <row r="832" spans="1:5" ht="13.5" thickBot="1">
      <c r="A832" s="372" t="s">
        <v>144</v>
      </c>
      <c r="B832" s="677"/>
      <c r="C832" s="677"/>
      <c r="D832" s="677"/>
      <c r="E832" s="678"/>
    </row>
    <row r="833" ht="13.5" thickBot="1"/>
    <row r="834" spans="1:5" ht="13.5" thickBot="1">
      <c r="A834" s="682" t="s">
        <v>63</v>
      </c>
      <c r="B834" s="660"/>
      <c r="C834" s="660"/>
      <c r="D834" s="660"/>
      <c r="E834" s="661"/>
    </row>
    <row r="835" spans="1:5" ht="13.5" thickBot="1">
      <c r="A835" s="662" t="s">
        <v>46</v>
      </c>
      <c r="B835" s="663"/>
      <c r="C835" s="381" t="s">
        <v>236</v>
      </c>
      <c r="D835" s="664" t="s">
        <v>41</v>
      </c>
      <c r="E835" s="665"/>
    </row>
    <row r="836" spans="1:5" ht="13.5" thickBot="1">
      <c r="A836" s="666">
        <v>41260</v>
      </c>
      <c r="B836" s="667"/>
      <c r="C836" s="667"/>
      <c r="D836" s="667"/>
      <c r="E836" s="668"/>
    </row>
    <row r="837" spans="1:5" ht="13.5" thickBot="1">
      <c r="A837" s="361"/>
      <c r="B837" s="362"/>
      <c r="C837" s="363" t="s">
        <v>69</v>
      </c>
      <c r="D837" s="364" t="s">
        <v>202</v>
      </c>
      <c r="E837" s="365" t="s">
        <v>542</v>
      </c>
    </row>
    <row r="838" spans="1:5" ht="13.5" thickBot="1">
      <c r="A838" s="366"/>
      <c r="B838" s="367"/>
      <c r="C838" s="368" t="s">
        <v>124</v>
      </c>
      <c r="D838" s="369" t="s">
        <v>149</v>
      </c>
      <c r="E838" s="370" t="s">
        <v>176</v>
      </c>
    </row>
    <row r="839" spans="1:5" ht="13.5" thickBot="1">
      <c r="A839" s="361"/>
      <c r="B839" s="362"/>
      <c r="C839" s="363" t="s">
        <v>125</v>
      </c>
      <c r="D839" s="364" t="s">
        <v>170</v>
      </c>
      <c r="E839" s="371" t="s">
        <v>79</v>
      </c>
    </row>
    <row r="840" spans="1:5" ht="13.5" thickBot="1">
      <c r="A840" s="366" t="s">
        <v>194</v>
      </c>
      <c r="B840" s="367" t="s">
        <v>160</v>
      </c>
      <c r="C840" s="368" t="s">
        <v>126</v>
      </c>
      <c r="D840" s="369"/>
      <c r="E840" s="370" t="s">
        <v>57</v>
      </c>
    </row>
    <row r="841" spans="1:5" ht="13.5" thickBot="1">
      <c r="A841" s="361" t="s">
        <v>57</v>
      </c>
      <c r="B841" s="362"/>
      <c r="C841" s="363" t="s">
        <v>127</v>
      </c>
      <c r="D841" s="364" t="s">
        <v>162</v>
      </c>
      <c r="E841" s="371" t="s">
        <v>79</v>
      </c>
    </row>
    <row r="842" spans="1:5" ht="13.5" thickBot="1">
      <c r="A842" s="366" t="s">
        <v>57</v>
      </c>
      <c r="B842" s="367"/>
      <c r="C842" s="368" t="s">
        <v>369</v>
      </c>
      <c r="D842" s="369" t="s">
        <v>345</v>
      </c>
      <c r="E842" s="370" t="s">
        <v>542</v>
      </c>
    </row>
    <row r="843" spans="1:5" ht="13.5" thickBot="1">
      <c r="A843" s="361" t="s">
        <v>194</v>
      </c>
      <c r="B843" s="362" t="s">
        <v>345</v>
      </c>
      <c r="C843" s="363" t="s">
        <v>129</v>
      </c>
      <c r="D843" s="364"/>
      <c r="E843" s="371" t="s">
        <v>57</v>
      </c>
    </row>
    <row r="844" spans="1:5" ht="13.5" thickBot="1">
      <c r="A844" s="366" t="s">
        <v>193</v>
      </c>
      <c r="B844" s="367" t="s">
        <v>166</v>
      </c>
      <c r="C844" s="368" t="s">
        <v>333</v>
      </c>
      <c r="D844" s="369"/>
      <c r="E844" s="370" t="s">
        <v>57</v>
      </c>
    </row>
    <row r="845" spans="1:5" ht="13.5" thickBot="1">
      <c r="A845" s="361" t="s">
        <v>195</v>
      </c>
      <c r="B845" s="362" t="s">
        <v>304</v>
      </c>
      <c r="C845" s="363" t="s">
        <v>456</v>
      </c>
      <c r="D845" s="364"/>
      <c r="E845" s="371" t="s">
        <v>57</v>
      </c>
    </row>
    <row r="846" spans="1:5" ht="13.5" thickBot="1">
      <c r="A846" s="366"/>
      <c r="B846" s="367"/>
      <c r="C846" s="368" t="s">
        <v>236</v>
      </c>
      <c r="D846" s="369" t="s">
        <v>152</v>
      </c>
      <c r="E846" s="370" t="s">
        <v>176</v>
      </c>
    </row>
    <row r="847" spans="1:5" ht="13.5" thickBot="1">
      <c r="A847" s="669" t="s">
        <v>143</v>
      </c>
      <c r="B847" s="670"/>
      <c r="C847" s="670"/>
      <c r="D847" s="670"/>
      <c r="E847" s="671"/>
    </row>
    <row r="848" spans="1:5" ht="13.5" thickBot="1">
      <c r="A848" s="372" t="s">
        <v>144</v>
      </c>
      <c r="B848" s="677" t="s">
        <v>429</v>
      </c>
      <c r="C848" s="677"/>
      <c r="D848" s="677"/>
      <c r="E848" s="678"/>
    </row>
    <row r="849" ht="13.5" thickBot="1"/>
    <row r="850" spans="1:5" ht="13.5" thickBot="1">
      <c r="A850" s="659" t="s">
        <v>191</v>
      </c>
      <c r="B850" s="660"/>
      <c r="C850" s="660"/>
      <c r="D850" s="660"/>
      <c r="E850" s="661"/>
    </row>
    <row r="851" spans="1:5" ht="13.5" thickBot="1">
      <c r="A851" s="662" t="s">
        <v>43</v>
      </c>
      <c r="B851" s="663"/>
      <c r="C851" s="381" t="s">
        <v>236</v>
      </c>
      <c r="D851" s="664" t="s">
        <v>59</v>
      </c>
      <c r="E851" s="665"/>
    </row>
    <row r="852" spans="1:5" ht="13.5" thickBot="1">
      <c r="A852" s="666">
        <v>41261</v>
      </c>
      <c r="B852" s="667"/>
      <c r="C852" s="667"/>
      <c r="D852" s="667"/>
      <c r="E852" s="668"/>
    </row>
    <row r="853" spans="1:5" ht="13.5" thickBot="1">
      <c r="A853" s="361"/>
      <c r="B853" s="362"/>
      <c r="C853" s="363" t="s">
        <v>69</v>
      </c>
      <c r="D853" s="364" t="s">
        <v>435</v>
      </c>
      <c r="E853" s="365" t="s">
        <v>254</v>
      </c>
    </row>
    <row r="854" spans="1:5" ht="13.5" thickBot="1">
      <c r="A854" s="366"/>
      <c r="B854" s="367"/>
      <c r="C854" s="368" t="s">
        <v>124</v>
      </c>
      <c r="D854" s="369" t="s">
        <v>346</v>
      </c>
      <c r="E854" s="370" t="s">
        <v>256</v>
      </c>
    </row>
    <row r="855" spans="1:5" ht="13.5" thickBot="1">
      <c r="A855" s="361" t="s">
        <v>285</v>
      </c>
      <c r="B855" s="362" t="s">
        <v>170</v>
      </c>
      <c r="C855" s="363" t="s">
        <v>227</v>
      </c>
      <c r="D855" s="364"/>
      <c r="E855" s="371" t="s">
        <v>57</v>
      </c>
    </row>
    <row r="856" spans="1:5" ht="13.5" thickBot="1">
      <c r="A856" s="366" t="s">
        <v>285</v>
      </c>
      <c r="B856" s="367" t="s">
        <v>343</v>
      </c>
      <c r="C856" s="368" t="s">
        <v>226</v>
      </c>
      <c r="D856" s="369"/>
      <c r="E856" s="370" t="s">
        <v>57</v>
      </c>
    </row>
    <row r="857" spans="1:5" ht="13.5" thickBot="1">
      <c r="A857" s="361" t="s">
        <v>57</v>
      </c>
      <c r="B857" s="362"/>
      <c r="C857" s="363" t="s">
        <v>192</v>
      </c>
      <c r="D857" s="364" t="s">
        <v>160</v>
      </c>
      <c r="E857" s="371" t="s">
        <v>256</v>
      </c>
    </row>
    <row r="858" spans="1:5" ht="13.5" thickBot="1">
      <c r="A858" s="366" t="s">
        <v>196</v>
      </c>
      <c r="B858" s="367" t="s">
        <v>371</v>
      </c>
      <c r="C858" s="368" t="s">
        <v>198</v>
      </c>
      <c r="D858" s="369"/>
      <c r="E858" s="370" t="s">
        <v>57</v>
      </c>
    </row>
    <row r="859" spans="1:5" ht="13.5" thickBot="1">
      <c r="A859" s="361" t="s">
        <v>57</v>
      </c>
      <c r="B859" s="362"/>
      <c r="C859" s="363" t="s">
        <v>332</v>
      </c>
      <c r="D859" s="364" t="s">
        <v>151</v>
      </c>
      <c r="E859" s="371" t="s">
        <v>348</v>
      </c>
    </row>
    <row r="860" spans="1:5" ht="13.5" thickBot="1">
      <c r="A860" s="366" t="s">
        <v>196</v>
      </c>
      <c r="B860" s="367" t="s">
        <v>171</v>
      </c>
      <c r="C860" s="368" t="s">
        <v>455</v>
      </c>
      <c r="D860" s="369"/>
      <c r="E860" s="370" t="s">
        <v>57</v>
      </c>
    </row>
    <row r="861" spans="1:5" ht="13.5" thickBot="1">
      <c r="A861" s="361"/>
      <c r="B861" s="362"/>
      <c r="C861" s="363" t="s">
        <v>456</v>
      </c>
      <c r="D861" s="364" t="s">
        <v>155</v>
      </c>
      <c r="E861" s="371" t="s">
        <v>256</v>
      </c>
    </row>
    <row r="862" spans="1:5" ht="13.5" thickBot="1">
      <c r="A862" s="366"/>
      <c r="B862" s="367"/>
      <c r="C862" s="368" t="s">
        <v>236</v>
      </c>
      <c r="D862" s="369" t="s">
        <v>169</v>
      </c>
      <c r="E862" s="370" t="s">
        <v>254</v>
      </c>
    </row>
    <row r="863" spans="1:5" ht="13.5" thickBot="1">
      <c r="A863" s="669" t="s">
        <v>143</v>
      </c>
      <c r="B863" s="670"/>
      <c r="C863" s="670"/>
      <c r="D863" s="670"/>
      <c r="E863" s="671"/>
    </row>
    <row r="864" spans="1:5" ht="13.5" thickBot="1">
      <c r="A864" s="372" t="s">
        <v>144</v>
      </c>
      <c r="B864" s="677" t="s">
        <v>543</v>
      </c>
      <c r="C864" s="677"/>
      <c r="D864" s="677"/>
      <c r="E864" s="678"/>
    </row>
    <row r="865" ht="13.5" thickBot="1"/>
    <row r="866" spans="1:5" ht="13.5" thickBot="1">
      <c r="A866" s="659" t="s">
        <v>173</v>
      </c>
      <c r="B866" s="660"/>
      <c r="C866" s="660"/>
      <c r="D866" s="660"/>
      <c r="E866" s="661"/>
    </row>
    <row r="867" spans="1:5" ht="13.5" thickBot="1">
      <c r="A867" s="662" t="s">
        <v>45</v>
      </c>
      <c r="B867" s="663"/>
      <c r="C867" s="381" t="s">
        <v>339</v>
      </c>
      <c r="D867" s="664" t="s">
        <v>58</v>
      </c>
      <c r="E867" s="665"/>
    </row>
    <row r="868" spans="1:5" ht="13.5" thickBot="1">
      <c r="A868" s="666">
        <v>41262</v>
      </c>
      <c r="B868" s="667"/>
      <c r="C868" s="667"/>
      <c r="D868" s="667"/>
      <c r="E868" s="668"/>
    </row>
    <row r="869" spans="1:5" ht="13.5" thickBot="1">
      <c r="A869" s="361"/>
      <c r="B869" s="362"/>
      <c r="C869" s="363" t="s">
        <v>69</v>
      </c>
      <c r="D869" s="364" t="s">
        <v>435</v>
      </c>
      <c r="E869" s="365" t="s">
        <v>378</v>
      </c>
    </row>
    <row r="870" spans="1:5" ht="13.5" thickBot="1">
      <c r="A870" s="366" t="s">
        <v>444</v>
      </c>
      <c r="B870" s="367" t="s">
        <v>303</v>
      </c>
      <c r="C870" s="368" t="s">
        <v>64</v>
      </c>
      <c r="D870" s="369"/>
      <c r="E870" s="370" t="s">
        <v>57</v>
      </c>
    </row>
    <row r="871" spans="1:5" ht="13.5" thickBot="1">
      <c r="A871" s="361"/>
      <c r="B871" s="362"/>
      <c r="C871" s="363" t="s">
        <v>227</v>
      </c>
      <c r="D871" s="364" t="s">
        <v>170</v>
      </c>
      <c r="E871" s="371" t="s">
        <v>90</v>
      </c>
    </row>
    <row r="872" spans="1:5" ht="13.5" thickBot="1">
      <c r="A872" s="366" t="s">
        <v>336</v>
      </c>
      <c r="B872" s="367" t="s">
        <v>345</v>
      </c>
      <c r="C872" s="368" t="s">
        <v>226</v>
      </c>
      <c r="D872" s="369"/>
      <c r="E872" s="370" t="s">
        <v>57</v>
      </c>
    </row>
    <row r="873" spans="1:5" ht="13.5" thickBot="1">
      <c r="A873" s="361" t="s">
        <v>57</v>
      </c>
      <c r="B873" s="362"/>
      <c r="C873" s="363" t="s">
        <v>192</v>
      </c>
      <c r="D873" s="364" t="s">
        <v>374</v>
      </c>
      <c r="E873" s="371" t="s">
        <v>378</v>
      </c>
    </row>
    <row r="874" spans="1:5" ht="13.5" thickBot="1">
      <c r="A874" s="366" t="s">
        <v>336</v>
      </c>
      <c r="B874" s="367" t="s">
        <v>152</v>
      </c>
      <c r="C874" s="368" t="s">
        <v>198</v>
      </c>
      <c r="D874" s="369"/>
      <c r="E874" s="370"/>
    </row>
    <row r="875" spans="1:5" ht="13.5" thickBot="1">
      <c r="A875" s="361" t="s">
        <v>544</v>
      </c>
      <c r="B875" s="362" t="s">
        <v>172</v>
      </c>
      <c r="C875" s="363" t="s">
        <v>77</v>
      </c>
      <c r="D875" s="364"/>
      <c r="E875" s="371"/>
    </row>
    <row r="876" spans="1:5" ht="13.5" thickBot="1">
      <c r="A876" s="366" t="s">
        <v>444</v>
      </c>
      <c r="B876" s="367" t="s">
        <v>169</v>
      </c>
      <c r="C876" s="368" t="s">
        <v>339</v>
      </c>
      <c r="D876" s="369"/>
      <c r="E876" s="370"/>
    </row>
    <row r="877" spans="1:5" ht="13.5" thickBot="1">
      <c r="A877" s="669" t="s">
        <v>143</v>
      </c>
      <c r="B877" s="670"/>
      <c r="C877" s="670"/>
      <c r="D877" s="670"/>
      <c r="E877" s="671"/>
    </row>
    <row r="878" spans="1:5" ht="13.5" thickBot="1">
      <c r="A878" s="372" t="s">
        <v>144</v>
      </c>
      <c r="B878" s="677" t="s">
        <v>243</v>
      </c>
      <c r="C878" s="677"/>
      <c r="D878" s="677"/>
      <c r="E878" s="678"/>
    </row>
    <row r="879" ht="13.5" thickBot="1"/>
    <row r="880" spans="1:5" ht="13.5" thickBot="1">
      <c r="A880" s="659" t="s">
        <v>173</v>
      </c>
      <c r="B880" s="660"/>
      <c r="C880" s="660"/>
      <c r="D880" s="660"/>
      <c r="E880" s="661"/>
    </row>
    <row r="881" spans="1:5" ht="13.5" thickBot="1">
      <c r="A881" s="662" t="s">
        <v>121</v>
      </c>
      <c r="B881" s="663"/>
      <c r="C881" s="381" t="s">
        <v>251</v>
      </c>
      <c r="D881" s="664" t="s">
        <v>71</v>
      </c>
      <c r="E881" s="665"/>
    </row>
    <row r="882" spans="1:5" ht="13.5" thickBot="1">
      <c r="A882" s="666">
        <v>41262</v>
      </c>
      <c r="B882" s="667"/>
      <c r="C882" s="667"/>
      <c r="D882" s="667"/>
      <c r="E882" s="668"/>
    </row>
    <row r="883" spans="1:5" ht="13.5" thickBot="1">
      <c r="A883" s="361" t="s">
        <v>181</v>
      </c>
      <c r="B883" s="362" t="s">
        <v>202</v>
      </c>
      <c r="C883" s="363" t="s">
        <v>246</v>
      </c>
      <c r="D883" s="364"/>
      <c r="E883" s="365"/>
    </row>
    <row r="884" spans="1:5" ht="13.5" thickBot="1">
      <c r="A884" s="366" t="s">
        <v>547</v>
      </c>
      <c r="B884" s="367" t="s">
        <v>303</v>
      </c>
      <c r="C884" s="368" t="s">
        <v>247</v>
      </c>
      <c r="D884" s="369"/>
      <c r="E884" s="370"/>
    </row>
    <row r="885" spans="1:5" ht="13.5" thickBot="1">
      <c r="A885" s="361" t="s">
        <v>181</v>
      </c>
      <c r="B885" s="362" t="s">
        <v>150</v>
      </c>
      <c r="C885" s="363" t="s">
        <v>248</v>
      </c>
      <c r="D885" s="364"/>
      <c r="E885" s="371"/>
    </row>
    <row r="886" spans="1:5" ht="13.5" thickBot="1">
      <c r="A886" s="366" t="s">
        <v>322</v>
      </c>
      <c r="B886" s="367" t="s">
        <v>162</v>
      </c>
      <c r="C886" s="368" t="s">
        <v>249</v>
      </c>
      <c r="D886" s="369"/>
      <c r="E886" s="370"/>
    </row>
    <row r="887" spans="1:5" ht="13.5" thickBot="1">
      <c r="A887" s="361" t="s">
        <v>450</v>
      </c>
      <c r="B887" s="362" t="s">
        <v>304</v>
      </c>
      <c r="C887" s="363" t="s">
        <v>545</v>
      </c>
      <c r="D887" s="364"/>
      <c r="E887" s="371"/>
    </row>
    <row r="888" spans="1:5" ht="13.5" thickBot="1">
      <c r="A888" s="366" t="s">
        <v>322</v>
      </c>
      <c r="B888" s="367" t="s">
        <v>169</v>
      </c>
      <c r="C888" s="368" t="s">
        <v>546</v>
      </c>
      <c r="D888" s="369"/>
      <c r="E888" s="370"/>
    </row>
    <row r="889" spans="1:5" ht="13.5" thickBot="1">
      <c r="A889" s="361"/>
      <c r="B889" s="362"/>
      <c r="C889" s="363" t="s">
        <v>251</v>
      </c>
      <c r="D889" s="364" t="s">
        <v>169</v>
      </c>
      <c r="E889" s="371" t="s">
        <v>364</v>
      </c>
    </row>
    <row r="890" spans="1:5" ht="13.5" thickBot="1">
      <c r="A890" s="669" t="s">
        <v>548</v>
      </c>
      <c r="B890" s="670"/>
      <c r="C890" s="670"/>
      <c r="D890" s="670"/>
      <c r="E890" s="671"/>
    </row>
    <row r="891" spans="1:5" ht="13.5" thickBot="1">
      <c r="A891" s="372" t="s">
        <v>144</v>
      </c>
      <c r="B891" s="677" t="s">
        <v>243</v>
      </c>
      <c r="C891" s="677"/>
      <c r="D891" s="677"/>
      <c r="E891" s="678"/>
    </row>
    <row r="892" ht="13.5" thickBot="1"/>
    <row r="893" spans="1:5" ht="13.5" thickBot="1">
      <c r="A893" s="659" t="s">
        <v>191</v>
      </c>
      <c r="B893" s="660"/>
      <c r="C893" s="660"/>
      <c r="D893" s="660"/>
      <c r="E893" s="661"/>
    </row>
    <row r="894" spans="1:5" ht="13.5" thickBot="1">
      <c r="A894" s="662" t="s">
        <v>59</v>
      </c>
      <c r="B894" s="663"/>
      <c r="C894" s="381" t="s">
        <v>554</v>
      </c>
      <c r="D894" s="664" t="s">
        <v>42</v>
      </c>
      <c r="E894" s="665"/>
    </row>
    <row r="895" spans="1:5" ht="13.5" thickBot="1">
      <c r="A895" s="666">
        <v>41262</v>
      </c>
      <c r="B895" s="667"/>
      <c r="C895" s="667"/>
      <c r="D895" s="667"/>
      <c r="E895" s="668"/>
    </row>
    <row r="896" spans="1:5" ht="13.5" thickBot="1">
      <c r="A896" s="361" t="s">
        <v>256</v>
      </c>
      <c r="B896" s="362"/>
      <c r="C896" s="363"/>
      <c r="D896" s="364"/>
      <c r="E896" s="365" t="s">
        <v>522</v>
      </c>
    </row>
    <row r="897" spans="1:5" ht="13.5" thickBot="1">
      <c r="A897" s="366" t="s">
        <v>256</v>
      </c>
      <c r="B897" s="367"/>
      <c r="C897" s="368"/>
      <c r="D897" s="369"/>
      <c r="E897" s="370" t="s">
        <v>522</v>
      </c>
    </row>
    <row r="898" spans="1:5" ht="13.5" thickBot="1">
      <c r="A898" s="361" t="s">
        <v>256</v>
      </c>
      <c r="B898" s="362"/>
      <c r="C898" s="363"/>
      <c r="D898" s="364"/>
      <c r="E898" s="371" t="s">
        <v>522</v>
      </c>
    </row>
    <row r="899" spans="1:5" ht="13.5" thickBot="1">
      <c r="A899" s="366" t="s">
        <v>265</v>
      </c>
      <c r="B899" s="367"/>
      <c r="C899" s="368"/>
      <c r="D899" s="369"/>
      <c r="E899" s="370" t="s">
        <v>523</v>
      </c>
    </row>
    <row r="900" spans="1:5" ht="13.5" thickBot="1">
      <c r="A900" s="361" t="s">
        <v>265</v>
      </c>
      <c r="B900" s="362"/>
      <c r="C900" s="363"/>
      <c r="D900" s="364"/>
      <c r="E900" s="371" t="s">
        <v>180</v>
      </c>
    </row>
    <row r="901" spans="1:5" ht="13.5" thickBot="1">
      <c r="A901" s="366" t="s">
        <v>265</v>
      </c>
      <c r="B901" s="367"/>
      <c r="C901" s="368"/>
      <c r="D901" s="369"/>
      <c r="E901" s="370" t="s">
        <v>505</v>
      </c>
    </row>
    <row r="902" spans="1:5" ht="13.5" thickBot="1">
      <c r="A902" s="361" t="s">
        <v>254</v>
      </c>
      <c r="B902" s="362"/>
      <c r="C902" s="363"/>
      <c r="D902" s="364"/>
      <c r="E902" s="371" t="s">
        <v>567</v>
      </c>
    </row>
    <row r="903" spans="1:5" ht="13.5" thickBot="1">
      <c r="A903" s="366" t="s">
        <v>254</v>
      </c>
      <c r="B903" s="367"/>
      <c r="C903" s="368"/>
      <c r="D903" s="369"/>
      <c r="E903" s="370"/>
    </row>
    <row r="904" spans="1:5" ht="13.5" thickBot="1">
      <c r="A904" s="361" t="s">
        <v>292</v>
      </c>
      <c r="B904" s="362"/>
      <c r="C904" s="363"/>
      <c r="D904" s="364"/>
      <c r="E904" s="371"/>
    </row>
    <row r="905" spans="1:5" ht="13.5" thickBot="1">
      <c r="A905" s="366" t="s">
        <v>447</v>
      </c>
      <c r="B905" s="367"/>
      <c r="C905" s="368"/>
      <c r="D905" s="369"/>
      <c r="E905" s="370"/>
    </row>
    <row r="906" spans="1:5" ht="13.5" thickBot="1">
      <c r="A906" s="361" t="s">
        <v>348</v>
      </c>
      <c r="B906" s="362"/>
      <c r="C906" s="363"/>
      <c r="D906" s="364"/>
      <c r="E906" s="371"/>
    </row>
    <row r="907" spans="1:5" ht="13.5" thickBot="1">
      <c r="A907" s="669" t="s">
        <v>566</v>
      </c>
      <c r="B907" s="670"/>
      <c r="C907" s="670"/>
      <c r="D907" s="670"/>
      <c r="E907" s="671"/>
    </row>
    <row r="908" spans="1:5" ht="13.5" thickBot="1">
      <c r="A908" s="674" t="s">
        <v>572</v>
      </c>
      <c r="B908" s="675"/>
      <c r="C908" s="675"/>
      <c r="D908" s="675"/>
      <c r="E908" s="676"/>
    </row>
    <row r="909" spans="1:5" ht="13.5" thickBot="1">
      <c r="A909" s="372" t="s">
        <v>144</v>
      </c>
      <c r="B909" s="677" t="s">
        <v>398</v>
      </c>
      <c r="C909" s="677"/>
      <c r="D909" s="677"/>
      <c r="E909" s="678"/>
    </row>
    <row r="910" ht="13.5" thickBot="1"/>
    <row r="911" spans="1:5" ht="13.5" thickBot="1">
      <c r="A911" s="659" t="s">
        <v>219</v>
      </c>
      <c r="B911" s="660"/>
      <c r="C911" s="660"/>
      <c r="D911" s="660"/>
      <c r="E911" s="661"/>
    </row>
    <row r="912" spans="1:5" ht="13.5" thickBot="1">
      <c r="A912" s="662" t="s">
        <v>60</v>
      </c>
      <c r="B912" s="663"/>
      <c r="C912" s="381" t="s">
        <v>339</v>
      </c>
      <c r="D912" s="664" t="s">
        <v>70</v>
      </c>
      <c r="E912" s="665"/>
    </row>
    <row r="913" spans="1:5" ht="13.5" thickBot="1">
      <c r="A913" s="666">
        <v>41263</v>
      </c>
      <c r="B913" s="667"/>
      <c r="C913" s="667"/>
      <c r="D913" s="667"/>
      <c r="E913" s="668"/>
    </row>
    <row r="914" spans="1:5" ht="13.5" thickBot="1">
      <c r="A914" s="361" t="s">
        <v>233</v>
      </c>
      <c r="B914" s="362" t="s">
        <v>552</v>
      </c>
      <c r="C914" s="363" t="s">
        <v>246</v>
      </c>
      <c r="D914" s="364"/>
      <c r="E914" s="365"/>
    </row>
    <row r="915" spans="1:5" ht="13.5" thickBot="1">
      <c r="A915" s="366"/>
      <c r="B915" s="367"/>
      <c r="C915" s="368" t="s">
        <v>64</v>
      </c>
      <c r="D915" s="369" t="s">
        <v>158</v>
      </c>
      <c r="E915" s="370" t="s">
        <v>551</v>
      </c>
    </row>
    <row r="916" spans="1:5" ht="13.5" thickBot="1">
      <c r="A916" s="361" t="s">
        <v>188</v>
      </c>
      <c r="B916" s="362" t="s">
        <v>160</v>
      </c>
      <c r="C916" s="363" t="s">
        <v>199</v>
      </c>
      <c r="D916" s="364"/>
      <c r="E916" s="371" t="s">
        <v>57</v>
      </c>
    </row>
    <row r="917" spans="1:5" ht="13.5" thickBot="1">
      <c r="A917" s="366"/>
      <c r="B917" s="367"/>
      <c r="C917" s="368" t="s">
        <v>200</v>
      </c>
      <c r="D917" s="369" t="s">
        <v>151</v>
      </c>
      <c r="E917" s="370" t="s">
        <v>551</v>
      </c>
    </row>
    <row r="918" spans="1:5" ht="13.5" thickBot="1">
      <c r="A918" s="361" t="s">
        <v>472</v>
      </c>
      <c r="B918" s="362" t="s">
        <v>162</v>
      </c>
      <c r="C918" s="363" t="s">
        <v>201</v>
      </c>
      <c r="D918" s="364"/>
      <c r="E918" s="371"/>
    </row>
    <row r="919" spans="1:5" ht="13.5" thickBot="1">
      <c r="A919" s="366" t="s">
        <v>472</v>
      </c>
      <c r="B919" s="367" t="s">
        <v>165</v>
      </c>
      <c r="C919" s="368" t="s">
        <v>283</v>
      </c>
      <c r="D919" s="369"/>
      <c r="E919" s="370"/>
    </row>
    <row r="920" spans="1:5" ht="13.5" thickBot="1">
      <c r="A920" s="361" t="s">
        <v>57</v>
      </c>
      <c r="B920" s="362"/>
      <c r="C920" s="363" t="s">
        <v>77</v>
      </c>
      <c r="D920" s="364" t="s">
        <v>304</v>
      </c>
      <c r="E920" s="371" t="s">
        <v>498</v>
      </c>
    </row>
    <row r="921" spans="1:5" ht="13.5" thickBot="1">
      <c r="A921" s="366" t="s">
        <v>472</v>
      </c>
      <c r="B921" s="367" t="s">
        <v>169</v>
      </c>
      <c r="C921" s="368" t="s">
        <v>339</v>
      </c>
      <c r="D921" s="369"/>
      <c r="E921" s="370"/>
    </row>
    <row r="922" spans="1:5" ht="13.5" thickBot="1">
      <c r="A922" s="669" t="s">
        <v>549</v>
      </c>
      <c r="B922" s="670"/>
      <c r="C922" s="670"/>
      <c r="D922" s="670"/>
      <c r="E922" s="671"/>
    </row>
    <row r="923" spans="1:5" ht="13.5" thickBot="1">
      <c r="A923" s="372" t="s">
        <v>144</v>
      </c>
      <c r="B923" s="677" t="s">
        <v>550</v>
      </c>
      <c r="C923" s="677"/>
      <c r="D923" s="677"/>
      <c r="E923" s="678"/>
    </row>
    <row r="924" ht="13.5" thickBot="1"/>
    <row r="925" spans="1:5" ht="13.5" thickBot="1">
      <c r="A925" s="659" t="s">
        <v>63</v>
      </c>
      <c r="B925" s="660"/>
      <c r="C925" s="660"/>
      <c r="D925" s="660"/>
      <c r="E925" s="661"/>
    </row>
    <row r="926" spans="1:5" ht="13.5" thickBot="1">
      <c r="A926" s="662" t="s">
        <v>121</v>
      </c>
      <c r="B926" s="663"/>
      <c r="C926" s="381" t="s">
        <v>391</v>
      </c>
      <c r="D926" s="664" t="s">
        <v>43</v>
      </c>
      <c r="E926" s="665"/>
    </row>
    <row r="927" spans="1:5" ht="13.5" thickBot="1">
      <c r="A927" s="666">
        <v>41266</v>
      </c>
      <c r="B927" s="667"/>
      <c r="C927" s="667"/>
      <c r="D927" s="667"/>
      <c r="E927" s="668"/>
    </row>
    <row r="928" spans="1:5" ht="13.5" thickBot="1">
      <c r="A928" s="361"/>
      <c r="B928" s="362"/>
      <c r="C928" s="363" t="s">
        <v>69</v>
      </c>
      <c r="D928" s="364"/>
      <c r="E928" s="365" t="s">
        <v>555</v>
      </c>
    </row>
    <row r="929" spans="1:5" ht="13.5" thickBot="1">
      <c r="A929" s="366"/>
      <c r="B929" s="367"/>
      <c r="C929" s="368" t="s">
        <v>124</v>
      </c>
      <c r="D929" s="369"/>
      <c r="E929" s="370" t="s">
        <v>555</v>
      </c>
    </row>
    <row r="930" spans="1:5" ht="13.5" thickBot="1">
      <c r="A930" s="361"/>
      <c r="B930" s="362"/>
      <c r="C930" s="363" t="s">
        <v>125</v>
      </c>
      <c r="D930" s="364"/>
      <c r="E930" s="371" t="s">
        <v>285</v>
      </c>
    </row>
    <row r="931" spans="1:5" ht="13.5" thickBot="1">
      <c r="A931" s="366" t="s">
        <v>450</v>
      </c>
      <c r="B931" s="367"/>
      <c r="C931" s="368" t="s">
        <v>126</v>
      </c>
      <c r="D931" s="369"/>
      <c r="E931" s="370"/>
    </row>
    <row r="932" spans="1:5" ht="13.5" thickBot="1">
      <c r="A932" s="361" t="s">
        <v>547</v>
      </c>
      <c r="B932" s="362"/>
      <c r="C932" s="363" t="s">
        <v>192</v>
      </c>
      <c r="D932" s="364"/>
      <c r="E932" s="371"/>
    </row>
    <row r="933" spans="1:5" ht="13.5" thickBot="1">
      <c r="A933" s="366" t="s">
        <v>450</v>
      </c>
      <c r="B933" s="367"/>
      <c r="C933" s="368" t="s">
        <v>198</v>
      </c>
      <c r="D933" s="369"/>
      <c r="E933" s="370"/>
    </row>
    <row r="934" spans="1:5" ht="13.5" thickBot="1">
      <c r="A934" s="361" t="s">
        <v>547</v>
      </c>
      <c r="B934" s="362"/>
      <c r="C934" s="363" t="s">
        <v>77</v>
      </c>
      <c r="D934" s="364"/>
      <c r="E934" s="371"/>
    </row>
    <row r="935" spans="1:5" ht="13.5" thickBot="1">
      <c r="A935" s="366" t="s">
        <v>181</v>
      </c>
      <c r="B935" s="367"/>
      <c r="C935" s="368" t="s">
        <v>339</v>
      </c>
      <c r="D935" s="369"/>
      <c r="E935" s="370"/>
    </row>
    <row r="936" spans="1:5" ht="13.5" thickBot="1">
      <c r="A936" s="361" t="s">
        <v>450</v>
      </c>
      <c r="B936" s="362"/>
      <c r="C936" s="363" t="s">
        <v>253</v>
      </c>
      <c r="D936" s="364"/>
      <c r="E936" s="371"/>
    </row>
    <row r="937" spans="1:5" ht="13.5" thickBot="1">
      <c r="A937" s="366"/>
      <c r="B937" s="367"/>
      <c r="C937" s="368" t="s">
        <v>391</v>
      </c>
      <c r="D937" s="369"/>
      <c r="E937" s="370" t="s">
        <v>285</v>
      </c>
    </row>
    <row r="938" spans="1:5" ht="13.5" thickBot="1">
      <c r="A938" s="669" t="s">
        <v>556</v>
      </c>
      <c r="B938" s="670"/>
      <c r="C938" s="670"/>
      <c r="D938" s="670"/>
      <c r="E938" s="671"/>
    </row>
    <row r="939" spans="1:5" ht="13.5" thickBot="1">
      <c r="A939" s="372" t="s">
        <v>144</v>
      </c>
      <c r="B939" s="677" t="s">
        <v>557</v>
      </c>
      <c r="C939" s="677"/>
      <c r="D939" s="677"/>
      <c r="E939" s="678"/>
    </row>
    <row r="940" ht="13.5" thickBot="1"/>
    <row r="941" spans="1:5" ht="13.5" thickBot="1">
      <c r="A941" s="659" t="s">
        <v>219</v>
      </c>
      <c r="B941" s="660"/>
      <c r="C941" s="660"/>
      <c r="D941" s="660"/>
      <c r="E941" s="661"/>
    </row>
    <row r="942" spans="1:5" ht="13.5" thickBot="1">
      <c r="A942" s="662" t="s">
        <v>558</v>
      </c>
      <c r="B942" s="663"/>
      <c r="C942" s="381" t="s">
        <v>64</v>
      </c>
      <c r="D942" s="664" t="s">
        <v>58</v>
      </c>
      <c r="E942" s="665"/>
    </row>
    <row r="943" spans="1:5" ht="13.5" thickBot="1">
      <c r="A943" s="666">
        <v>41266</v>
      </c>
      <c r="B943" s="667"/>
      <c r="C943" s="667"/>
      <c r="D943" s="667"/>
      <c r="E943" s="668"/>
    </row>
    <row r="944" spans="1:5" ht="13.5" thickBot="1">
      <c r="A944" s="361" t="s">
        <v>401</v>
      </c>
      <c r="B944" s="362"/>
      <c r="C944" s="363"/>
      <c r="D944" s="364"/>
      <c r="E944" s="365" t="s">
        <v>376</v>
      </c>
    </row>
    <row r="945" spans="1:5" ht="13.5" thickBot="1">
      <c r="A945" s="669" t="s">
        <v>559</v>
      </c>
      <c r="B945" s="670"/>
      <c r="C945" s="670"/>
      <c r="D945" s="670"/>
      <c r="E945" s="671"/>
    </row>
    <row r="946" spans="1:5" ht="13.5" thickBot="1">
      <c r="A946" s="372" t="s">
        <v>144</v>
      </c>
      <c r="B946" s="677" t="s">
        <v>560</v>
      </c>
      <c r="C946" s="677"/>
      <c r="D946" s="677"/>
      <c r="E946" s="678"/>
    </row>
    <row r="947" ht="13.5" thickBot="1"/>
    <row r="948" spans="1:5" ht="13.5" thickBot="1">
      <c r="A948" s="659" t="s">
        <v>219</v>
      </c>
      <c r="B948" s="660"/>
      <c r="C948" s="660"/>
      <c r="D948" s="660"/>
      <c r="E948" s="661"/>
    </row>
    <row r="949" spans="1:5" ht="13.5" thickBot="1">
      <c r="A949" s="662" t="s">
        <v>59</v>
      </c>
      <c r="B949" s="663"/>
      <c r="C949" s="381" t="s">
        <v>253</v>
      </c>
      <c r="D949" s="664" t="s">
        <v>71</v>
      </c>
      <c r="E949" s="665"/>
    </row>
    <row r="950" spans="1:5" ht="13.5" thickBot="1">
      <c r="A950" s="666">
        <v>41269</v>
      </c>
      <c r="B950" s="667"/>
      <c r="C950" s="667"/>
      <c r="D950" s="667"/>
      <c r="E950" s="668"/>
    </row>
    <row r="951" spans="1:5" ht="13.5" thickBot="1">
      <c r="A951" s="361" t="s">
        <v>256</v>
      </c>
      <c r="B951" s="362"/>
      <c r="C951" s="363"/>
      <c r="D951" s="364"/>
      <c r="E951" s="365" t="s">
        <v>365</v>
      </c>
    </row>
    <row r="952" spans="1:5" ht="13.5" thickBot="1">
      <c r="A952" s="366" t="s">
        <v>256</v>
      </c>
      <c r="B952" s="367"/>
      <c r="C952" s="368"/>
      <c r="D952" s="369"/>
      <c r="E952" s="370" t="s">
        <v>276</v>
      </c>
    </row>
    <row r="953" spans="1:5" ht="13.5" thickBot="1">
      <c r="A953" s="361" t="s">
        <v>256</v>
      </c>
      <c r="B953" s="362"/>
      <c r="C953" s="363"/>
      <c r="D953" s="364"/>
      <c r="E953" s="371" t="s">
        <v>278</v>
      </c>
    </row>
    <row r="954" spans="1:5" ht="13.5" thickBot="1">
      <c r="A954" s="366" t="s">
        <v>408</v>
      </c>
      <c r="B954" s="367"/>
      <c r="C954" s="368"/>
      <c r="D954" s="369"/>
      <c r="E954" s="370"/>
    </row>
    <row r="955" spans="1:5" ht="13.5" thickBot="1">
      <c r="A955" s="361" t="s">
        <v>408</v>
      </c>
      <c r="B955" s="362"/>
      <c r="C955" s="363"/>
      <c r="D955" s="364"/>
      <c r="E955" s="371"/>
    </row>
    <row r="956" spans="1:5" ht="13.5" thickBot="1">
      <c r="A956" s="366" t="s">
        <v>348</v>
      </c>
      <c r="B956" s="367"/>
      <c r="C956" s="368"/>
      <c r="D956" s="369"/>
      <c r="E956" s="370"/>
    </row>
    <row r="957" spans="1:5" ht="13.5" thickBot="1">
      <c r="A957" s="669" t="s">
        <v>561</v>
      </c>
      <c r="B957" s="670"/>
      <c r="C957" s="670"/>
      <c r="D957" s="670"/>
      <c r="E957" s="671"/>
    </row>
    <row r="958" spans="1:5" ht="13.5" thickBot="1">
      <c r="A958" s="372" t="s">
        <v>144</v>
      </c>
      <c r="B958" s="677" t="s">
        <v>562</v>
      </c>
      <c r="C958" s="677"/>
      <c r="D958" s="677"/>
      <c r="E958" s="678"/>
    </row>
    <row r="959" ht="13.5" thickBot="1"/>
    <row r="960" spans="1:5" ht="13.5" thickBot="1">
      <c r="A960" s="659" t="s">
        <v>173</v>
      </c>
      <c r="B960" s="660"/>
      <c r="C960" s="660"/>
      <c r="D960" s="660"/>
      <c r="E960" s="661"/>
    </row>
    <row r="961" spans="1:5" ht="13.5" thickBot="1">
      <c r="A961" s="662" t="s">
        <v>42</v>
      </c>
      <c r="B961" s="663"/>
      <c r="C961" s="381" t="s">
        <v>136</v>
      </c>
      <c r="D961" s="664" t="s">
        <v>121</v>
      </c>
      <c r="E961" s="665"/>
    </row>
    <row r="962" spans="1:5" ht="13.5" thickBot="1">
      <c r="A962" s="666">
        <v>41269</v>
      </c>
      <c r="B962" s="667"/>
      <c r="C962" s="667"/>
      <c r="D962" s="667"/>
      <c r="E962" s="668"/>
    </row>
    <row r="963" spans="1:5" ht="13.5" thickBot="1">
      <c r="A963" s="361" t="s">
        <v>390</v>
      </c>
      <c r="B963" s="362"/>
      <c r="C963" s="363" t="s">
        <v>246</v>
      </c>
      <c r="D963" s="364"/>
      <c r="E963" s="365"/>
    </row>
    <row r="964" spans="1:5" ht="13.5" thickBot="1">
      <c r="A964" s="366" t="s">
        <v>522</v>
      </c>
      <c r="B964" s="367"/>
      <c r="C964" s="368" t="s">
        <v>247</v>
      </c>
      <c r="D964" s="369"/>
      <c r="E964" s="370" t="s">
        <v>57</v>
      </c>
    </row>
    <row r="965" spans="1:5" ht="13.5" thickBot="1">
      <c r="A965" s="361" t="s">
        <v>57</v>
      </c>
      <c r="B965" s="362"/>
      <c r="C965" s="363" t="s">
        <v>199</v>
      </c>
      <c r="D965" s="364"/>
      <c r="E965" s="371" t="s">
        <v>450</v>
      </c>
    </row>
    <row r="966" spans="1:5" ht="13.5" thickBot="1">
      <c r="A966" s="366" t="s">
        <v>522</v>
      </c>
      <c r="B966" s="367"/>
      <c r="C966" s="368" t="s">
        <v>200</v>
      </c>
      <c r="D966" s="369"/>
      <c r="E966" s="370" t="s">
        <v>57</v>
      </c>
    </row>
    <row r="967" spans="1:5" ht="13.5" thickBot="1">
      <c r="A967" s="361"/>
      <c r="B967" s="362"/>
      <c r="C967" s="363" t="s">
        <v>201</v>
      </c>
      <c r="D967" s="364"/>
      <c r="E967" s="371" t="s">
        <v>450</v>
      </c>
    </row>
    <row r="968" spans="1:5" ht="13.5" thickBot="1">
      <c r="A968" s="366"/>
      <c r="B968" s="367"/>
      <c r="C968" s="368" t="s">
        <v>198</v>
      </c>
      <c r="D968" s="369"/>
      <c r="E968" s="370" t="s">
        <v>182</v>
      </c>
    </row>
    <row r="969" spans="1:5" ht="13.5" thickBot="1">
      <c r="A969" s="361"/>
      <c r="B969" s="362"/>
      <c r="C969" s="363" t="s">
        <v>332</v>
      </c>
      <c r="D969" s="364"/>
      <c r="E969" s="371" t="s">
        <v>450</v>
      </c>
    </row>
    <row r="970" spans="1:5" ht="13.5" thickBot="1">
      <c r="A970" s="366"/>
      <c r="B970" s="367"/>
      <c r="C970" s="368" t="s">
        <v>333</v>
      </c>
      <c r="D970" s="369"/>
      <c r="E970" s="370" t="s">
        <v>182</v>
      </c>
    </row>
    <row r="971" spans="1:5" ht="13.5" thickBot="1">
      <c r="A971" s="361" t="s">
        <v>286</v>
      </c>
      <c r="B971" s="362"/>
      <c r="C971" s="363" t="s">
        <v>456</v>
      </c>
      <c r="D971" s="364"/>
      <c r="E971" s="371" t="s">
        <v>57</v>
      </c>
    </row>
    <row r="972" spans="1:5" ht="13.5" thickBot="1">
      <c r="A972" s="366"/>
      <c r="B972" s="367"/>
      <c r="C972" s="368" t="s">
        <v>236</v>
      </c>
      <c r="D972" s="369"/>
      <c r="E972" s="370" t="s">
        <v>322</v>
      </c>
    </row>
    <row r="973" spans="1:5" ht="13.5" thickBot="1">
      <c r="A973" s="361"/>
      <c r="B973" s="362"/>
      <c r="C973" s="363" t="s">
        <v>335</v>
      </c>
      <c r="D973" s="364"/>
      <c r="E973" s="371" t="s">
        <v>181</v>
      </c>
    </row>
    <row r="974" spans="1:5" ht="13.5" thickBot="1">
      <c r="A974" s="366"/>
      <c r="B974" s="367"/>
      <c r="C974" s="368" t="s">
        <v>134</v>
      </c>
      <c r="D974" s="369"/>
      <c r="E974" s="370" t="s">
        <v>181</v>
      </c>
    </row>
    <row r="975" spans="1:5" ht="13.5" thickBot="1">
      <c r="A975" s="361"/>
      <c r="B975" s="362"/>
      <c r="C975" s="363" t="s">
        <v>135</v>
      </c>
      <c r="D975" s="364"/>
      <c r="E975" s="371" t="s">
        <v>547</v>
      </c>
    </row>
    <row r="976" spans="1:5" ht="13.5" thickBot="1">
      <c r="A976" s="366"/>
      <c r="B976" s="367"/>
      <c r="C976" s="368" t="s">
        <v>136</v>
      </c>
      <c r="D976" s="369"/>
      <c r="E976" s="370" t="s">
        <v>568</v>
      </c>
    </row>
    <row r="977" spans="1:5" ht="13.5" thickBot="1">
      <c r="A977" s="669" t="s">
        <v>565</v>
      </c>
      <c r="B977" s="670"/>
      <c r="C977" s="670"/>
      <c r="D977" s="670"/>
      <c r="E977" s="671"/>
    </row>
    <row r="978" spans="1:5" ht="13.5" thickBot="1">
      <c r="A978" s="372" t="s">
        <v>144</v>
      </c>
      <c r="B978" s="677" t="s">
        <v>569</v>
      </c>
      <c r="C978" s="677"/>
      <c r="D978" s="677"/>
      <c r="E978" s="678"/>
    </row>
    <row r="979" ht="13.5" thickBot="1"/>
    <row r="980" spans="1:5" ht="13.5" thickBot="1">
      <c r="A980" s="659" t="s">
        <v>219</v>
      </c>
      <c r="B980" s="660"/>
      <c r="C980" s="660"/>
      <c r="D980" s="660"/>
      <c r="E980" s="661"/>
    </row>
    <row r="981" spans="1:5" ht="13.5" thickBot="1">
      <c r="A981" s="662" t="s">
        <v>60</v>
      </c>
      <c r="B981" s="663"/>
      <c r="C981" s="381" t="s">
        <v>126</v>
      </c>
      <c r="D981" s="664" t="s">
        <v>45</v>
      </c>
      <c r="E981" s="665"/>
    </row>
    <row r="982" spans="1:5" ht="13.5" thickBot="1">
      <c r="A982" s="666">
        <v>41270</v>
      </c>
      <c r="B982" s="667"/>
      <c r="C982" s="667"/>
      <c r="D982" s="667"/>
      <c r="E982" s="668"/>
    </row>
    <row r="983" spans="1:5" ht="13.5" thickBot="1">
      <c r="A983" s="361" t="s">
        <v>382</v>
      </c>
      <c r="B983" s="362"/>
      <c r="C983" s="363"/>
      <c r="D983" s="364"/>
      <c r="E983" s="365" t="s">
        <v>474</v>
      </c>
    </row>
    <row r="984" spans="1:5" ht="13.5" thickBot="1">
      <c r="A984" s="366"/>
      <c r="B984" s="367"/>
      <c r="C984" s="368"/>
      <c r="D984" s="369"/>
      <c r="E984" s="370" t="s">
        <v>326</v>
      </c>
    </row>
    <row r="985" spans="1:5" ht="13.5" thickBot="1">
      <c r="A985" s="361"/>
      <c r="B985" s="362"/>
      <c r="C985" s="363"/>
      <c r="D985" s="364"/>
      <c r="E985" s="371" t="s">
        <v>336</v>
      </c>
    </row>
    <row r="986" spans="1:5" ht="13.5" thickBot="1">
      <c r="A986" s="669" t="s">
        <v>143</v>
      </c>
      <c r="B986" s="670"/>
      <c r="C986" s="670"/>
      <c r="D986" s="670"/>
      <c r="E986" s="671"/>
    </row>
    <row r="987" spans="1:5" ht="13.5" thickBot="1">
      <c r="A987" s="372" t="s">
        <v>144</v>
      </c>
      <c r="B987" s="677" t="s">
        <v>389</v>
      </c>
      <c r="C987" s="677"/>
      <c r="D987" s="677"/>
      <c r="E987" s="678"/>
    </row>
    <row r="988" ht="13.5" thickBot="1"/>
    <row r="989" spans="1:5" ht="13.5" thickBot="1">
      <c r="A989" s="659" t="s">
        <v>219</v>
      </c>
      <c r="B989" s="660"/>
      <c r="C989" s="660"/>
      <c r="D989" s="660"/>
      <c r="E989" s="661"/>
    </row>
    <row r="990" spans="1:5" ht="13.5" thickBot="1">
      <c r="A990" s="662" t="s">
        <v>115</v>
      </c>
      <c r="B990" s="663"/>
      <c r="C990" s="381" t="s">
        <v>245</v>
      </c>
      <c r="D990" s="664" t="s">
        <v>46</v>
      </c>
      <c r="E990" s="665"/>
    </row>
    <row r="991" spans="1:5" ht="13.5" thickBot="1">
      <c r="A991" s="666">
        <v>41273</v>
      </c>
      <c r="B991" s="667"/>
      <c r="C991" s="667"/>
      <c r="D991" s="667"/>
      <c r="E991" s="668"/>
    </row>
    <row r="992" spans="1:5" ht="13.5" thickBot="1">
      <c r="A992" s="361" t="s">
        <v>347</v>
      </c>
      <c r="B992" s="362" t="s">
        <v>521</v>
      </c>
      <c r="C992" s="363" t="s">
        <v>246</v>
      </c>
      <c r="D992" s="364"/>
      <c r="E992" s="365"/>
    </row>
    <row r="993" spans="1:5" ht="13.5" thickBot="1">
      <c r="A993" s="366" t="s">
        <v>401</v>
      </c>
      <c r="B993" s="367" t="s">
        <v>157</v>
      </c>
      <c r="C993" s="368" t="s">
        <v>247</v>
      </c>
      <c r="D993" s="369"/>
      <c r="E993" s="370"/>
    </row>
    <row r="994" spans="1:5" ht="13.5" thickBot="1">
      <c r="A994" s="361" t="s">
        <v>57</v>
      </c>
      <c r="B994" s="362"/>
      <c r="C994" s="363" t="s">
        <v>199</v>
      </c>
      <c r="D994" s="364" t="s">
        <v>158</v>
      </c>
      <c r="E994" s="371" t="s">
        <v>194</v>
      </c>
    </row>
    <row r="995" spans="1:5" ht="13.5" thickBot="1">
      <c r="A995" s="366" t="s">
        <v>234</v>
      </c>
      <c r="B995" s="367" t="s">
        <v>186</v>
      </c>
      <c r="C995" s="368" t="s">
        <v>200</v>
      </c>
      <c r="D995" s="369"/>
      <c r="E995" s="370"/>
    </row>
    <row r="996" spans="1:5" ht="13.5" thickBot="1">
      <c r="A996" s="361" t="s">
        <v>57</v>
      </c>
      <c r="B996" s="362"/>
      <c r="C996" s="363" t="s">
        <v>201</v>
      </c>
      <c r="D996" s="364" t="s">
        <v>346</v>
      </c>
      <c r="E996" s="371" t="s">
        <v>296</v>
      </c>
    </row>
    <row r="997" spans="1:5" ht="13.5" thickBot="1">
      <c r="A997" s="366" t="s">
        <v>575</v>
      </c>
      <c r="B997" s="367" t="s">
        <v>159</v>
      </c>
      <c r="C997" s="368" t="s">
        <v>283</v>
      </c>
      <c r="D997" s="369"/>
      <c r="E997" s="370"/>
    </row>
    <row r="998" spans="1:5" ht="13.5" thickBot="1">
      <c r="A998" s="361" t="s">
        <v>471</v>
      </c>
      <c r="B998" s="362" t="s">
        <v>160</v>
      </c>
      <c r="C998" s="363" t="s">
        <v>381</v>
      </c>
      <c r="D998" s="364"/>
      <c r="E998" s="371"/>
    </row>
    <row r="999" spans="1:5" ht="13.5" thickBot="1">
      <c r="A999" s="366" t="s">
        <v>470</v>
      </c>
      <c r="B999" s="367" t="s">
        <v>162</v>
      </c>
      <c r="C999" s="368" t="s">
        <v>252</v>
      </c>
      <c r="D999" s="369"/>
      <c r="E999" s="370"/>
    </row>
    <row r="1000" spans="1:5" ht="13.5" thickBot="1">
      <c r="A1000" s="361" t="s">
        <v>57</v>
      </c>
      <c r="B1000" s="362"/>
      <c r="C1000" s="385" t="s">
        <v>253</v>
      </c>
      <c r="D1000" s="364" t="s">
        <v>163</v>
      </c>
      <c r="E1000" s="371" t="s">
        <v>504</v>
      </c>
    </row>
    <row r="1001" spans="1:5" ht="13.5" thickBot="1">
      <c r="A1001" s="366" t="s">
        <v>401</v>
      </c>
      <c r="B1001" s="367" t="s">
        <v>172</v>
      </c>
      <c r="C1001" s="368" t="s">
        <v>245</v>
      </c>
      <c r="D1001" s="369"/>
      <c r="E1001" s="370"/>
    </row>
    <row r="1002" spans="1:5" ht="13.5" thickBot="1">
      <c r="A1002" s="669" t="s">
        <v>573</v>
      </c>
      <c r="B1002" s="670"/>
      <c r="C1002" s="670"/>
      <c r="D1002" s="670"/>
      <c r="E1002" s="671"/>
    </row>
    <row r="1003" spans="1:5" ht="13.5" thickBot="1">
      <c r="A1003" s="372" t="s">
        <v>144</v>
      </c>
      <c r="B1003" s="677"/>
      <c r="C1003" s="677"/>
      <c r="D1003" s="677"/>
      <c r="E1003" s="678"/>
    </row>
    <row r="1004" ht="13.5" thickBot="1"/>
    <row r="1005" spans="1:5" ht="13.5" thickBot="1">
      <c r="A1005" s="659" t="s">
        <v>173</v>
      </c>
      <c r="B1005" s="660"/>
      <c r="C1005" s="660"/>
      <c r="D1005" s="660"/>
      <c r="E1005" s="661"/>
    </row>
    <row r="1006" spans="1:5" ht="13.5" thickBot="1">
      <c r="A1006" s="662" t="s">
        <v>58</v>
      </c>
      <c r="B1006" s="663"/>
      <c r="C1006" s="381" t="s">
        <v>308</v>
      </c>
      <c r="D1006" s="664" t="s">
        <v>71</v>
      </c>
      <c r="E1006" s="665"/>
    </row>
    <row r="1007" spans="1:5" ht="13.5" thickBot="1">
      <c r="A1007" s="666">
        <v>41273</v>
      </c>
      <c r="B1007" s="667"/>
      <c r="C1007" s="667"/>
      <c r="D1007" s="667"/>
      <c r="E1007" s="668"/>
    </row>
    <row r="1008" spans="1:5" ht="13.5" thickBot="1">
      <c r="A1008" s="361"/>
      <c r="B1008" s="362"/>
      <c r="C1008" s="363" t="s">
        <v>69</v>
      </c>
      <c r="D1008" s="364" t="s">
        <v>577</v>
      </c>
      <c r="E1008" s="365" t="s">
        <v>364</v>
      </c>
    </row>
    <row r="1009" spans="1:5" ht="13.5" thickBot="1">
      <c r="A1009" s="366" t="s">
        <v>418</v>
      </c>
      <c r="B1009" s="367" t="s">
        <v>171</v>
      </c>
      <c r="C1009" s="368" t="s">
        <v>64</v>
      </c>
      <c r="D1009" s="369"/>
      <c r="E1009" s="370"/>
    </row>
    <row r="1010" spans="1:5" ht="13.5" thickBot="1">
      <c r="A1010" s="361" t="s">
        <v>376</v>
      </c>
      <c r="B1010" s="362" t="s">
        <v>304</v>
      </c>
      <c r="C1010" s="363" t="s">
        <v>199</v>
      </c>
      <c r="D1010" s="364"/>
      <c r="E1010" s="371"/>
    </row>
    <row r="1011" spans="1:5" ht="13.5" thickBot="1">
      <c r="A1011" s="366" t="s">
        <v>376</v>
      </c>
      <c r="B1011" s="367" t="s">
        <v>366</v>
      </c>
      <c r="C1011" s="368" t="s">
        <v>200</v>
      </c>
      <c r="D1011" s="369"/>
      <c r="E1011" s="370"/>
    </row>
    <row r="1012" spans="1:5" ht="13.5" thickBot="1">
      <c r="A1012" s="361" t="s">
        <v>380</v>
      </c>
      <c r="B1012" s="362" t="s">
        <v>373</v>
      </c>
      <c r="C1012" s="363" t="s">
        <v>185</v>
      </c>
      <c r="D1012" s="364"/>
      <c r="E1012" s="371"/>
    </row>
    <row r="1013" spans="1:5" ht="13.5" thickBot="1">
      <c r="A1013" s="366" t="s">
        <v>90</v>
      </c>
      <c r="B1013" s="367" t="s">
        <v>169</v>
      </c>
      <c r="C1013" s="368" t="s">
        <v>308</v>
      </c>
      <c r="D1013" s="369"/>
      <c r="E1013" s="370"/>
    </row>
    <row r="1014" spans="1:5" ht="13.5" thickBot="1">
      <c r="A1014" s="669" t="s">
        <v>576</v>
      </c>
      <c r="B1014" s="670"/>
      <c r="C1014" s="670"/>
      <c r="D1014" s="670"/>
      <c r="E1014" s="671"/>
    </row>
    <row r="1015" spans="1:5" ht="13.5" thickBot="1">
      <c r="A1015" s="372" t="s">
        <v>144</v>
      </c>
      <c r="B1015" s="677"/>
      <c r="C1015" s="677"/>
      <c r="D1015" s="677"/>
      <c r="E1015" s="678"/>
    </row>
    <row r="1016" ht="13.5" thickBot="1"/>
    <row r="1017" spans="1:5" ht="13.5" thickBot="1">
      <c r="A1017" s="659" t="s">
        <v>191</v>
      </c>
      <c r="B1017" s="660"/>
      <c r="C1017" s="660"/>
      <c r="D1017" s="660"/>
      <c r="E1017" s="661"/>
    </row>
    <row r="1018" spans="1:5" ht="13.5" thickBot="1">
      <c r="A1018" s="662" t="s">
        <v>43</v>
      </c>
      <c r="B1018" s="663"/>
      <c r="C1018" s="381" t="s">
        <v>199</v>
      </c>
      <c r="D1018" s="664" t="s">
        <v>60</v>
      </c>
      <c r="E1018" s="665"/>
    </row>
    <row r="1019" spans="1:5" ht="13.5" thickBot="1">
      <c r="A1019" s="666">
        <v>41268</v>
      </c>
      <c r="B1019" s="667"/>
      <c r="C1019" s="667"/>
      <c r="D1019" s="667"/>
      <c r="E1019" s="668"/>
    </row>
    <row r="1020" spans="1:5" ht="13.5" thickBot="1">
      <c r="A1020" s="361" t="s">
        <v>443</v>
      </c>
      <c r="B1020" s="362"/>
      <c r="C1020" s="363"/>
      <c r="D1020" s="364"/>
      <c r="E1020" s="365" t="s">
        <v>233</v>
      </c>
    </row>
    <row r="1021" spans="1:5" ht="13.5" thickBot="1">
      <c r="A1021" s="366" t="s">
        <v>197</v>
      </c>
      <c r="B1021" s="367"/>
      <c r="C1021" s="368"/>
      <c r="D1021" s="369"/>
      <c r="E1021" s="370"/>
    </row>
    <row r="1022" spans="1:5" ht="13.5" thickBot="1">
      <c r="A1022" s="669" t="s">
        <v>578</v>
      </c>
      <c r="B1022" s="670"/>
      <c r="C1022" s="670"/>
      <c r="D1022" s="670"/>
      <c r="E1022" s="671"/>
    </row>
    <row r="1023" spans="1:5" ht="13.5" thickBot="1">
      <c r="A1023" s="372" t="s">
        <v>144</v>
      </c>
      <c r="B1023" s="677" t="s">
        <v>579</v>
      </c>
      <c r="C1023" s="677"/>
      <c r="D1023" s="677"/>
      <c r="E1023" s="678"/>
    </row>
    <row r="1024" ht="13.5" thickBot="1"/>
    <row r="1025" spans="1:5" ht="13.5" thickBot="1">
      <c r="A1025" s="659" t="s">
        <v>173</v>
      </c>
      <c r="B1025" s="660"/>
      <c r="C1025" s="660"/>
      <c r="D1025" s="660"/>
      <c r="E1025" s="661"/>
    </row>
    <row r="1026" spans="1:5" ht="13.5" thickBot="1">
      <c r="A1026" s="662" t="s">
        <v>116</v>
      </c>
      <c r="B1026" s="663"/>
      <c r="C1026" s="381" t="s">
        <v>283</v>
      </c>
      <c r="D1026" s="664" t="s">
        <v>70</v>
      </c>
      <c r="E1026" s="665"/>
    </row>
    <row r="1027" spans="1:5" ht="13.5" thickBot="1">
      <c r="A1027" s="666">
        <v>41272</v>
      </c>
      <c r="B1027" s="667"/>
      <c r="C1027" s="667"/>
      <c r="D1027" s="667"/>
      <c r="E1027" s="668"/>
    </row>
    <row r="1028" spans="1:5" ht="13.5" thickBot="1">
      <c r="A1028" s="361" t="s">
        <v>240</v>
      </c>
      <c r="B1028" s="362" t="s">
        <v>521</v>
      </c>
      <c r="C1028" s="363" t="s">
        <v>246</v>
      </c>
      <c r="D1028" s="364"/>
      <c r="E1028" s="365"/>
    </row>
    <row r="1029" spans="1:5" ht="13.5" thickBot="1">
      <c r="A1029" s="366" t="s">
        <v>580</v>
      </c>
      <c r="B1029" s="367" t="s">
        <v>156</v>
      </c>
      <c r="C1029" s="368" t="s">
        <v>247</v>
      </c>
      <c r="D1029" s="369"/>
      <c r="E1029" s="370"/>
    </row>
    <row r="1030" spans="1:5" ht="13.5" thickBot="1">
      <c r="A1030" s="361" t="s">
        <v>57</v>
      </c>
      <c r="B1030" s="362"/>
      <c r="C1030" s="363" t="s">
        <v>199</v>
      </c>
      <c r="D1030" s="364" t="s">
        <v>202</v>
      </c>
      <c r="E1030" s="371" t="s">
        <v>514</v>
      </c>
    </row>
    <row r="1031" spans="1:5" ht="13.5" thickBot="1">
      <c r="A1031" s="366" t="s">
        <v>330</v>
      </c>
      <c r="B1031" s="367" t="s">
        <v>159</v>
      </c>
      <c r="C1031" s="368" t="s">
        <v>200</v>
      </c>
      <c r="D1031" s="369"/>
      <c r="E1031" s="370"/>
    </row>
    <row r="1032" spans="1:5" ht="13.5" thickBot="1">
      <c r="A1032" s="361" t="s">
        <v>242</v>
      </c>
      <c r="B1032" s="362" t="s">
        <v>343</v>
      </c>
      <c r="C1032" s="363" t="s">
        <v>185</v>
      </c>
      <c r="D1032" s="364"/>
      <c r="E1032" s="371"/>
    </row>
    <row r="1033" spans="1:5" ht="13.5" thickBot="1">
      <c r="A1033" s="366"/>
      <c r="B1033" s="367"/>
      <c r="C1033" s="368" t="s">
        <v>283</v>
      </c>
      <c r="D1033" s="369" t="s">
        <v>162</v>
      </c>
      <c r="E1033" s="370" t="s">
        <v>551</v>
      </c>
    </row>
    <row r="1034" spans="1:5" ht="13.5" thickBot="1">
      <c r="A1034" s="669" t="s">
        <v>581</v>
      </c>
      <c r="B1034" s="670"/>
      <c r="C1034" s="670"/>
      <c r="D1034" s="670"/>
      <c r="E1034" s="671"/>
    </row>
    <row r="1035" spans="1:5" ht="13.5" thickBot="1">
      <c r="A1035" s="372" t="s">
        <v>144</v>
      </c>
      <c r="B1035" s="677" t="s">
        <v>268</v>
      </c>
      <c r="C1035" s="677"/>
      <c r="D1035" s="677"/>
      <c r="E1035" s="678"/>
    </row>
    <row r="1036" ht="13.5" thickBot="1"/>
    <row r="1037" spans="1:5" ht="13.5" thickBot="1">
      <c r="A1037" s="659" t="s">
        <v>191</v>
      </c>
      <c r="B1037" s="660"/>
      <c r="C1037" s="660"/>
      <c r="D1037" s="660"/>
      <c r="E1037" s="661"/>
    </row>
    <row r="1038" spans="1:5" ht="13.5" thickBot="1">
      <c r="A1038" s="662" t="s">
        <v>43</v>
      </c>
      <c r="B1038" s="663"/>
      <c r="C1038" s="381" t="s">
        <v>252</v>
      </c>
      <c r="D1038" s="664" t="s">
        <v>47</v>
      </c>
      <c r="E1038" s="665"/>
    </row>
    <row r="1039" spans="1:5" ht="13.5" thickBot="1">
      <c r="A1039" s="666">
        <v>41282</v>
      </c>
      <c r="B1039" s="667"/>
      <c r="C1039" s="667"/>
      <c r="D1039" s="667"/>
      <c r="E1039" s="668"/>
    </row>
    <row r="1040" spans="1:5" ht="13.5" thickBot="1">
      <c r="A1040" s="361" t="s">
        <v>196</v>
      </c>
      <c r="B1040" s="362" t="s">
        <v>255</v>
      </c>
      <c r="C1040" s="363" t="s">
        <v>246</v>
      </c>
      <c r="D1040" s="364"/>
      <c r="E1040" s="365"/>
    </row>
    <row r="1041" spans="1:5" ht="13.5" thickBot="1">
      <c r="A1041" s="366" t="s">
        <v>197</v>
      </c>
      <c r="B1041" s="367" t="s">
        <v>346</v>
      </c>
      <c r="C1041" s="368" t="s">
        <v>247</v>
      </c>
      <c r="D1041" s="369"/>
      <c r="E1041" s="370"/>
    </row>
    <row r="1042" spans="1:5" ht="13.5" thickBot="1">
      <c r="A1042" s="361" t="s">
        <v>197</v>
      </c>
      <c r="B1042" s="362" t="s">
        <v>159</v>
      </c>
      <c r="C1042" s="363" t="s">
        <v>248</v>
      </c>
      <c r="D1042" s="364"/>
      <c r="E1042" s="371"/>
    </row>
    <row r="1043" spans="1:5" ht="13.5" thickBot="1">
      <c r="A1043" s="366" t="s">
        <v>57</v>
      </c>
      <c r="B1043" s="367"/>
      <c r="C1043" s="368" t="s">
        <v>200</v>
      </c>
      <c r="D1043" s="369" t="s">
        <v>260</v>
      </c>
      <c r="E1043" s="370" t="s">
        <v>311</v>
      </c>
    </row>
    <row r="1044" spans="1:5" ht="13.5" thickBot="1">
      <c r="A1044" s="361" t="s">
        <v>57</v>
      </c>
      <c r="B1044" s="362"/>
      <c r="C1044" s="363" t="s">
        <v>201</v>
      </c>
      <c r="D1044" s="364" t="s">
        <v>304</v>
      </c>
      <c r="E1044" s="371" t="s">
        <v>307</v>
      </c>
    </row>
    <row r="1045" spans="1:5" ht="13.5" thickBot="1">
      <c r="A1045" s="366" t="s">
        <v>196</v>
      </c>
      <c r="B1045" s="367" t="s">
        <v>154</v>
      </c>
      <c r="C1045" s="368" t="s">
        <v>283</v>
      </c>
      <c r="D1045" s="369"/>
      <c r="E1045" s="370"/>
    </row>
    <row r="1046" spans="1:5" ht="13.5" thickBot="1">
      <c r="A1046" s="361" t="s">
        <v>197</v>
      </c>
      <c r="B1046" s="362" t="s">
        <v>172</v>
      </c>
      <c r="C1046" s="363" t="s">
        <v>381</v>
      </c>
      <c r="D1046" s="364"/>
      <c r="E1046" s="371"/>
    </row>
    <row r="1047" spans="1:5" ht="13.5" thickBot="1">
      <c r="A1047" s="366" t="s">
        <v>196</v>
      </c>
      <c r="B1047" s="367" t="s">
        <v>169</v>
      </c>
      <c r="C1047" s="368" t="s">
        <v>252</v>
      </c>
      <c r="D1047" s="369"/>
      <c r="E1047" s="370"/>
    </row>
    <row r="1048" spans="1:5" ht="13.5" thickBot="1">
      <c r="A1048" s="669" t="s">
        <v>143</v>
      </c>
      <c r="B1048" s="670"/>
      <c r="C1048" s="670"/>
      <c r="D1048" s="670"/>
      <c r="E1048" s="671"/>
    </row>
    <row r="1049" spans="1:5" ht="13.5" thickBot="1">
      <c r="A1049" s="372" t="s">
        <v>144</v>
      </c>
      <c r="B1049" s="677" t="s">
        <v>579</v>
      </c>
      <c r="C1049" s="677"/>
      <c r="D1049" s="677"/>
      <c r="E1049" s="678"/>
    </row>
    <row r="1050" ht="13.5" thickBot="1"/>
    <row r="1051" spans="1:5" ht="13.5" thickBot="1">
      <c r="A1051" s="659" t="s">
        <v>191</v>
      </c>
      <c r="B1051" s="660"/>
      <c r="C1051" s="660"/>
      <c r="D1051" s="660"/>
      <c r="E1051" s="661"/>
    </row>
    <row r="1052" spans="1:5" ht="13.5" thickBot="1">
      <c r="A1052" s="662" t="s">
        <v>59</v>
      </c>
      <c r="B1052" s="663"/>
      <c r="C1052" s="381" t="s">
        <v>248</v>
      </c>
      <c r="D1052" s="664" t="s">
        <v>60</v>
      </c>
      <c r="E1052" s="665"/>
    </row>
    <row r="1053" spans="1:5" ht="13.5" thickBot="1">
      <c r="A1053" s="666">
        <v>41283</v>
      </c>
      <c r="B1053" s="667"/>
      <c r="C1053" s="667"/>
      <c r="D1053" s="667"/>
      <c r="E1053" s="668"/>
    </row>
    <row r="1054" spans="1:5" ht="13.5" thickBot="1">
      <c r="A1054" s="361" t="s">
        <v>256</v>
      </c>
      <c r="B1054" s="362"/>
      <c r="C1054" s="363" t="s">
        <v>246</v>
      </c>
      <c r="D1054" s="364"/>
      <c r="E1054" s="365"/>
    </row>
    <row r="1055" spans="1:5" ht="13.5" thickBot="1">
      <c r="A1055" s="366" t="s">
        <v>256</v>
      </c>
      <c r="B1055" s="367"/>
      <c r="C1055" s="368" t="s">
        <v>247</v>
      </c>
      <c r="D1055" s="369"/>
      <c r="E1055" s="370"/>
    </row>
    <row r="1056" spans="1:5" ht="13.5" thickBot="1">
      <c r="A1056" s="361" t="s">
        <v>256</v>
      </c>
      <c r="B1056" s="362"/>
      <c r="C1056" s="363" t="s">
        <v>248</v>
      </c>
      <c r="D1056" s="364"/>
      <c r="E1056" s="371"/>
    </row>
    <row r="1057" spans="1:5" ht="13.5" thickBot="1">
      <c r="A1057" s="669" t="s">
        <v>143</v>
      </c>
      <c r="B1057" s="670"/>
      <c r="C1057" s="670"/>
      <c r="D1057" s="670"/>
      <c r="E1057" s="671"/>
    </row>
    <row r="1058" spans="1:5" ht="13.5" thickBot="1">
      <c r="A1058" s="372" t="s">
        <v>144</v>
      </c>
      <c r="B1058" s="677" t="s">
        <v>582</v>
      </c>
      <c r="C1058" s="677"/>
      <c r="D1058" s="677"/>
      <c r="E1058" s="678"/>
    </row>
    <row r="1059" ht="13.5" thickBot="1"/>
    <row r="1060" spans="1:5" ht="13.5" thickBot="1">
      <c r="A1060" s="659" t="s">
        <v>173</v>
      </c>
      <c r="B1060" s="660"/>
      <c r="C1060" s="660"/>
      <c r="D1060" s="660"/>
      <c r="E1060" s="661"/>
    </row>
    <row r="1061" spans="1:5" ht="13.5" thickBot="1">
      <c r="A1061" s="662" t="s">
        <v>58</v>
      </c>
      <c r="B1061" s="663"/>
      <c r="C1061" s="381" t="s">
        <v>199</v>
      </c>
      <c r="D1061" s="664" t="s">
        <v>121</v>
      </c>
      <c r="E1061" s="665"/>
    </row>
    <row r="1062" spans="1:5" ht="13.5" thickBot="1">
      <c r="A1062" s="666">
        <v>41283</v>
      </c>
      <c r="B1062" s="667"/>
      <c r="C1062" s="667"/>
      <c r="D1062" s="667"/>
      <c r="E1062" s="668"/>
    </row>
    <row r="1063" spans="1:5" ht="13.5" thickBot="1">
      <c r="A1063" s="361"/>
      <c r="B1063" s="362"/>
      <c r="C1063" s="363" t="s">
        <v>69</v>
      </c>
      <c r="D1063" s="364"/>
      <c r="E1063" s="365" t="s">
        <v>182</v>
      </c>
    </row>
    <row r="1064" spans="1:5" ht="13.5" thickBot="1">
      <c r="A1064" s="366" t="s">
        <v>376</v>
      </c>
      <c r="B1064" s="367"/>
      <c r="C1064" s="368" t="s">
        <v>64</v>
      </c>
      <c r="D1064" s="369"/>
      <c r="E1064" s="370"/>
    </row>
    <row r="1065" spans="1:5" ht="13.5" thickBot="1">
      <c r="A1065" s="361" t="s">
        <v>378</v>
      </c>
      <c r="B1065" s="362"/>
      <c r="C1065" s="363" t="s">
        <v>199</v>
      </c>
      <c r="D1065" s="364"/>
      <c r="E1065" s="371"/>
    </row>
    <row r="1066" spans="1:5" ht="13.5" thickBot="1">
      <c r="A1066" s="669" t="s">
        <v>583</v>
      </c>
      <c r="B1066" s="670"/>
      <c r="C1066" s="670"/>
      <c r="D1066" s="670"/>
      <c r="E1066" s="671"/>
    </row>
    <row r="1067" spans="1:5" ht="13.5" thickBot="1">
      <c r="A1067" s="372" t="s">
        <v>144</v>
      </c>
      <c r="B1067" s="677" t="s">
        <v>557</v>
      </c>
      <c r="C1067" s="677"/>
      <c r="D1067" s="677"/>
      <c r="E1067" s="678"/>
    </row>
    <row r="1068" ht="13.5" thickBot="1"/>
    <row r="1069" spans="1:5" ht="13.5" thickBot="1">
      <c r="A1069" s="659" t="s">
        <v>173</v>
      </c>
      <c r="B1069" s="660"/>
      <c r="C1069" s="660"/>
      <c r="D1069" s="660"/>
      <c r="E1069" s="661"/>
    </row>
    <row r="1070" spans="1:5" ht="13.5" thickBot="1">
      <c r="A1070" s="662" t="s">
        <v>70</v>
      </c>
      <c r="B1070" s="663"/>
      <c r="C1070" s="381" t="s">
        <v>127</v>
      </c>
      <c r="D1070" s="664" t="s">
        <v>45</v>
      </c>
      <c r="E1070" s="665"/>
    </row>
    <row r="1071" spans="1:5" ht="13.5" thickBot="1">
      <c r="A1071" s="666">
        <v>41283</v>
      </c>
      <c r="B1071" s="667"/>
      <c r="C1071" s="667"/>
      <c r="D1071" s="667"/>
      <c r="E1071" s="668"/>
    </row>
    <row r="1072" spans="1:5" ht="13.5" thickBot="1">
      <c r="A1072" s="361" t="s">
        <v>395</v>
      </c>
      <c r="B1072" s="362"/>
      <c r="C1072" s="363" t="s">
        <v>246</v>
      </c>
      <c r="D1072" s="364"/>
      <c r="E1072" s="365"/>
    </row>
    <row r="1073" spans="1:5" ht="13.5" thickBot="1">
      <c r="A1073" s="366"/>
      <c r="B1073" s="367"/>
      <c r="C1073" s="368" t="s">
        <v>64</v>
      </c>
      <c r="D1073" s="369"/>
      <c r="E1073" s="370" t="s">
        <v>331</v>
      </c>
    </row>
    <row r="1074" spans="1:5" ht="13.5" thickBot="1">
      <c r="A1074" s="361"/>
      <c r="B1074" s="362"/>
      <c r="C1074" s="363" t="s">
        <v>227</v>
      </c>
      <c r="D1074" s="364"/>
      <c r="E1074" s="371" t="s">
        <v>584</v>
      </c>
    </row>
    <row r="1075" spans="1:5" ht="13.5" thickBot="1">
      <c r="A1075" s="366"/>
      <c r="B1075" s="367"/>
      <c r="C1075" s="368" t="s">
        <v>126</v>
      </c>
      <c r="D1075" s="369"/>
      <c r="E1075" s="370" t="s">
        <v>336</v>
      </c>
    </row>
    <row r="1076" spans="1:5" ht="13.5" thickBot="1">
      <c r="A1076" s="361"/>
      <c r="B1076" s="362"/>
      <c r="C1076" s="363" t="s">
        <v>127</v>
      </c>
      <c r="D1076" s="364"/>
      <c r="E1076" s="371" t="s">
        <v>331</v>
      </c>
    </row>
    <row r="1077" spans="1:5" ht="13.5" thickBot="1">
      <c r="A1077" s="669" t="s">
        <v>585</v>
      </c>
      <c r="B1077" s="670"/>
      <c r="C1077" s="670"/>
      <c r="D1077" s="670"/>
      <c r="E1077" s="671"/>
    </row>
    <row r="1078" spans="1:5" ht="13.5" thickBot="1">
      <c r="A1078" s="372" t="s">
        <v>144</v>
      </c>
      <c r="B1078" s="677" t="s">
        <v>243</v>
      </c>
      <c r="C1078" s="677"/>
      <c r="D1078" s="677"/>
      <c r="E1078" s="678"/>
    </row>
    <row r="1079" ht="13.5" thickBot="1"/>
    <row r="1080" spans="1:5" ht="13.5" thickBot="1">
      <c r="A1080" s="659" t="s">
        <v>219</v>
      </c>
      <c r="B1080" s="660"/>
      <c r="C1080" s="660"/>
      <c r="D1080" s="660"/>
      <c r="E1080" s="661"/>
    </row>
    <row r="1081" spans="1:5" ht="13.5" thickBot="1">
      <c r="A1081" s="662" t="s">
        <v>115</v>
      </c>
      <c r="B1081" s="663"/>
      <c r="C1081" s="381" t="s">
        <v>466</v>
      </c>
      <c r="D1081" s="664" t="s">
        <v>42</v>
      </c>
      <c r="E1081" s="665"/>
    </row>
    <row r="1082" spans="1:5" ht="13.5" thickBot="1">
      <c r="A1082" s="666">
        <v>41286</v>
      </c>
      <c r="B1082" s="667"/>
      <c r="C1082" s="667"/>
      <c r="D1082" s="667"/>
      <c r="E1082" s="668"/>
    </row>
    <row r="1083" spans="1:5" ht="13.5" thickBot="1">
      <c r="A1083" s="361" t="s">
        <v>401</v>
      </c>
      <c r="B1083" s="362" t="s">
        <v>346</v>
      </c>
      <c r="C1083" s="363" t="s">
        <v>246</v>
      </c>
      <c r="D1083" s="364"/>
      <c r="E1083" s="365"/>
    </row>
    <row r="1084" spans="1:5" ht="13.5" thickBot="1">
      <c r="A1084" s="366" t="s">
        <v>471</v>
      </c>
      <c r="B1084" s="367" t="s">
        <v>159</v>
      </c>
      <c r="C1084" s="368" t="s">
        <v>247</v>
      </c>
      <c r="D1084" s="369"/>
      <c r="E1084" s="370"/>
    </row>
    <row r="1085" spans="1:5" ht="13.5" thickBot="1">
      <c r="A1085" s="361" t="s">
        <v>347</v>
      </c>
      <c r="B1085" s="362" t="s">
        <v>303</v>
      </c>
      <c r="C1085" s="363" t="s">
        <v>248</v>
      </c>
      <c r="D1085" s="364"/>
      <c r="E1085" s="371"/>
    </row>
    <row r="1086" spans="1:5" ht="13.5" thickBot="1">
      <c r="A1086" s="366" t="s">
        <v>57</v>
      </c>
      <c r="B1086" s="367"/>
      <c r="C1086" s="368" t="s">
        <v>200</v>
      </c>
      <c r="D1086" s="369" t="s">
        <v>343</v>
      </c>
      <c r="E1086" s="370" t="s">
        <v>522</v>
      </c>
    </row>
    <row r="1087" spans="1:5" ht="13.5" thickBot="1">
      <c r="A1087" s="361" t="s">
        <v>401</v>
      </c>
      <c r="B1087" s="362" t="s">
        <v>161</v>
      </c>
      <c r="C1087" s="363" t="s">
        <v>185</v>
      </c>
      <c r="D1087" s="364"/>
      <c r="E1087" s="371" t="s">
        <v>57</v>
      </c>
    </row>
    <row r="1088" spans="1:5" ht="13.5" thickBot="1">
      <c r="A1088" s="366" t="s">
        <v>347</v>
      </c>
      <c r="B1088" s="367" t="s">
        <v>151</v>
      </c>
      <c r="C1088" s="368" t="s">
        <v>308</v>
      </c>
      <c r="D1088" s="369"/>
      <c r="E1088" s="370" t="s">
        <v>57</v>
      </c>
    </row>
    <row r="1089" spans="1:5" ht="13.5" thickBot="1">
      <c r="A1089" s="361" t="s">
        <v>57</v>
      </c>
      <c r="B1089" s="362"/>
      <c r="C1089" s="363" t="s">
        <v>381</v>
      </c>
      <c r="D1089" s="364" t="s">
        <v>207</v>
      </c>
      <c r="E1089" s="371" t="s">
        <v>523</v>
      </c>
    </row>
    <row r="1090" spans="1:5" ht="13.5" thickBot="1">
      <c r="A1090" s="366" t="s">
        <v>57</v>
      </c>
      <c r="B1090" s="367"/>
      <c r="C1090" s="368" t="s">
        <v>339</v>
      </c>
      <c r="D1090" s="369" t="s">
        <v>166</v>
      </c>
      <c r="E1090" s="370" t="s">
        <v>522</v>
      </c>
    </row>
    <row r="1091" spans="1:5" ht="13.5" thickBot="1">
      <c r="A1091" s="361" t="s">
        <v>57</v>
      </c>
      <c r="B1091" s="362"/>
      <c r="C1091" s="363" t="s">
        <v>325</v>
      </c>
      <c r="D1091" s="364" t="s">
        <v>168</v>
      </c>
      <c r="E1091" s="371" t="s">
        <v>522</v>
      </c>
    </row>
    <row r="1092" spans="1:5" ht="13.5" thickBot="1">
      <c r="A1092" s="366" t="s">
        <v>57</v>
      </c>
      <c r="B1092" s="367"/>
      <c r="C1092" s="368" t="s">
        <v>518</v>
      </c>
      <c r="D1092" s="369" t="s">
        <v>374</v>
      </c>
      <c r="E1092" s="370" t="s">
        <v>522</v>
      </c>
    </row>
    <row r="1093" spans="1:5" ht="13.5" thickBot="1">
      <c r="A1093" s="361" t="s">
        <v>401</v>
      </c>
      <c r="B1093" s="362" t="s">
        <v>261</v>
      </c>
      <c r="C1093" s="363" t="s">
        <v>468</v>
      </c>
      <c r="D1093" s="364"/>
      <c r="E1093" s="371" t="s">
        <v>57</v>
      </c>
    </row>
    <row r="1094" spans="1:5" ht="13.5" thickBot="1">
      <c r="A1094" s="366" t="s">
        <v>347</v>
      </c>
      <c r="B1094" s="367" t="s">
        <v>373</v>
      </c>
      <c r="C1094" s="368" t="s">
        <v>469</v>
      </c>
      <c r="D1094" s="369"/>
      <c r="E1094" s="370" t="s">
        <v>57</v>
      </c>
    </row>
    <row r="1095" spans="1:5" ht="13.5" thickBot="1">
      <c r="A1095" s="361"/>
      <c r="B1095" s="362"/>
      <c r="C1095" s="363" t="s">
        <v>466</v>
      </c>
      <c r="D1095" s="364" t="s">
        <v>172</v>
      </c>
      <c r="E1095" s="371" t="s">
        <v>522</v>
      </c>
    </row>
    <row r="1096" spans="1:5" ht="13.5" thickBot="1">
      <c r="A1096" s="669" t="s">
        <v>591</v>
      </c>
      <c r="B1096" s="670"/>
      <c r="C1096" s="670"/>
      <c r="D1096" s="670"/>
      <c r="E1096" s="671"/>
    </row>
    <row r="1097" spans="1:5" ht="13.5" thickBot="1">
      <c r="A1097" s="372" t="s">
        <v>144</v>
      </c>
      <c r="B1097" s="677" t="s">
        <v>592</v>
      </c>
      <c r="C1097" s="677"/>
      <c r="D1097" s="677"/>
      <c r="E1097" s="678"/>
    </row>
    <row r="1098" ht="13.5" thickBot="1"/>
    <row r="1099" spans="1:5" ht="13.5" thickBot="1">
      <c r="A1099" s="659" t="s">
        <v>191</v>
      </c>
      <c r="B1099" s="660"/>
      <c r="C1099" s="660"/>
      <c r="D1099" s="660"/>
      <c r="E1099" s="661"/>
    </row>
    <row r="1100" spans="1:5" ht="13.5" thickBot="1">
      <c r="A1100" s="662" t="s">
        <v>43</v>
      </c>
      <c r="B1100" s="663"/>
      <c r="C1100" s="381" t="s">
        <v>593</v>
      </c>
      <c r="D1100" s="664" t="s">
        <v>42</v>
      </c>
      <c r="E1100" s="665"/>
    </row>
    <row r="1101" spans="1:5" ht="13.5" thickBot="1">
      <c r="A1101" s="666">
        <v>41285</v>
      </c>
      <c r="B1101" s="667"/>
      <c r="C1101" s="667"/>
      <c r="D1101" s="667"/>
      <c r="E1101" s="668"/>
    </row>
    <row r="1102" spans="1:5" ht="13.5" thickBot="1">
      <c r="A1102" s="361" t="s">
        <v>196</v>
      </c>
      <c r="B1102" s="362" t="s">
        <v>435</v>
      </c>
      <c r="C1102" s="363" t="s">
        <v>246</v>
      </c>
      <c r="D1102" s="364"/>
      <c r="E1102" s="365"/>
    </row>
    <row r="1103" spans="1:5" ht="13.5" thickBot="1">
      <c r="A1103" s="366" t="s">
        <v>196</v>
      </c>
      <c r="B1103" s="367" t="s">
        <v>186</v>
      </c>
      <c r="C1103" s="368" t="s">
        <v>247</v>
      </c>
      <c r="D1103" s="369"/>
      <c r="E1103" s="370"/>
    </row>
    <row r="1104" spans="1:5" ht="13.5" thickBot="1">
      <c r="A1104" s="361" t="s">
        <v>289</v>
      </c>
      <c r="B1104" s="362" t="s">
        <v>206</v>
      </c>
      <c r="C1104" s="363" t="s">
        <v>248</v>
      </c>
      <c r="D1104" s="364"/>
      <c r="E1104" s="371"/>
    </row>
    <row r="1105" spans="1:5" ht="13.5" thickBot="1">
      <c r="A1105" s="366" t="s">
        <v>600</v>
      </c>
      <c r="B1105" s="367" t="s">
        <v>371</v>
      </c>
      <c r="C1105" s="368" t="s">
        <v>249</v>
      </c>
      <c r="D1105" s="369"/>
      <c r="E1105" s="370"/>
    </row>
    <row r="1106" spans="1:5" ht="13.5" thickBot="1">
      <c r="A1106" s="361" t="s">
        <v>284</v>
      </c>
      <c r="B1106" s="362" t="s">
        <v>162</v>
      </c>
      <c r="C1106" s="363" t="s">
        <v>545</v>
      </c>
      <c r="D1106" s="364"/>
      <c r="E1106" s="371"/>
    </row>
    <row r="1107" spans="1:5" ht="13.5" thickBot="1">
      <c r="A1107" s="366"/>
      <c r="B1107" s="367"/>
      <c r="C1107" s="368" t="s">
        <v>308</v>
      </c>
      <c r="D1107" s="369" t="s">
        <v>435</v>
      </c>
      <c r="E1107" s="370" t="s">
        <v>180</v>
      </c>
    </row>
    <row r="1108" spans="1:5" ht="13.5" thickBot="1">
      <c r="A1108" s="361" t="s">
        <v>197</v>
      </c>
      <c r="B1108" s="362" t="s">
        <v>171</v>
      </c>
      <c r="C1108" s="363" t="s">
        <v>251</v>
      </c>
      <c r="D1108" s="364"/>
      <c r="E1108" s="371"/>
    </row>
    <row r="1109" spans="1:5" ht="13.5" thickBot="1">
      <c r="A1109" s="366" t="s">
        <v>555</v>
      </c>
      <c r="B1109" s="367" t="s">
        <v>345</v>
      </c>
      <c r="C1109" s="368" t="s">
        <v>594</v>
      </c>
      <c r="D1109" s="369"/>
      <c r="E1109" s="370"/>
    </row>
    <row r="1110" spans="1:5" ht="13.5" thickBot="1">
      <c r="A1110" s="361" t="s">
        <v>196</v>
      </c>
      <c r="B1110" s="362" t="s">
        <v>602</v>
      </c>
      <c r="C1110" s="363" t="s">
        <v>310</v>
      </c>
      <c r="D1110" s="364"/>
      <c r="E1110" s="371"/>
    </row>
    <row r="1111" spans="1:5" ht="13.5" thickBot="1">
      <c r="A1111" s="366" t="s">
        <v>196</v>
      </c>
      <c r="B1111" s="367" t="s">
        <v>165</v>
      </c>
      <c r="C1111" s="368" t="s">
        <v>595</v>
      </c>
      <c r="D1111" s="369"/>
      <c r="E1111" s="370"/>
    </row>
    <row r="1112" spans="1:5" ht="13.5" thickBot="1">
      <c r="A1112" s="361" t="s">
        <v>197</v>
      </c>
      <c r="B1112" s="362" t="s">
        <v>154</v>
      </c>
      <c r="C1112" s="363" t="s">
        <v>596</v>
      </c>
      <c r="D1112" s="364"/>
      <c r="E1112" s="371"/>
    </row>
    <row r="1113" spans="1:5" ht="13.5" thickBot="1">
      <c r="A1113" s="366" t="s">
        <v>196</v>
      </c>
      <c r="B1113" s="367" t="s">
        <v>261</v>
      </c>
      <c r="C1113" s="368" t="s">
        <v>597</v>
      </c>
      <c r="D1113" s="369"/>
      <c r="E1113" s="370"/>
    </row>
    <row r="1114" spans="1:5" ht="13.5" thickBot="1">
      <c r="A1114" s="361" t="s">
        <v>196</v>
      </c>
      <c r="B1114" s="362" t="s">
        <v>172</v>
      </c>
      <c r="C1114" s="363" t="s">
        <v>598</v>
      </c>
      <c r="D1114" s="364"/>
      <c r="E1114" s="371"/>
    </row>
    <row r="1115" spans="1:5" ht="13.5" thickBot="1">
      <c r="A1115" s="366"/>
      <c r="B1115" s="367"/>
      <c r="C1115" s="368" t="s">
        <v>599</v>
      </c>
      <c r="D1115" s="369" t="s">
        <v>169</v>
      </c>
      <c r="E1115" s="370" t="s">
        <v>522</v>
      </c>
    </row>
    <row r="1116" spans="1:5" ht="13.5" thickBot="1">
      <c r="A1116" s="674" t="s">
        <v>601</v>
      </c>
      <c r="B1116" s="675"/>
      <c r="C1116" s="675"/>
      <c r="D1116" s="675"/>
      <c r="E1116" s="676"/>
    </row>
    <row r="1117" spans="1:5" ht="13.5" thickBot="1">
      <c r="A1117" s="372" t="s">
        <v>144</v>
      </c>
      <c r="B1117" s="677" t="s">
        <v>288</v>
      </c>
      <c r="C1117" s="677"/>
      <c r="D1117" s="677"/>
      <c r="E1117" s="678"/>
    </row>
    <row r="1118" ht="13.5" thickBot="1"/>
    <row r="1119" spans="1:5" ht="13.5" thickBot="1">
      <c r="A1119" s="659" t="s">
        <v>173</v>
      </c>
      <c r="B1119" s="660"/>
      <c r="C1119" s="660"/>
      <c r="D1119" s="660"/>
      <c r="E1119" s="661"/>
    </row>
    <row r="1120" spans="1:5" ht="13.5" thickBot="1">
      <c r="A1120" s="662" t="s">
        <v>71</v>
      </c>
      <c r="B1120" s="663"/>
      <c r="C1120" s="381" t="s">
        <v>332</v>
      </c>
      <c r="D1120" s="664" t="s">
        <v>116</v>
      </c>
      <c r="E1120" s="665"/>
    </row>
    <row r="1121" spans="1:5" ht="13.5" thickBot="1">
      <c r="A1121" s="666">
        <v>41286</v>
      </c>
      <c r="B1121" s="667"/>
      <c r="C1121" s="667"/>
      <c r="D1121" s="667"/>
      <c r="E1121" s="668"/>
    </row>
    <row r="1122" spans="1:5" ht="13.5" thickBot="1">
      <c r="A1122" s="361" t="s">
        <v>364</v>
      </c>
      <c r="B1122" s="362" t="s">
        <v>161</v>
      </c>
      <c r="C1122" s="363" t="s">
        <v>246</v>
      </c>
      <c r="D1122" s="364"/>
      <c r="E1122" s="365"/>
    </row>
    <row r="1123" spans="1:5" ht="13.5" thickBot="1">
      <c r="A1123" s="366" t="s">
        <v>276</v>
      </c>
      <c r="B1123" s="367" t="s">
        <v>371</v>
      </c>
      <c r="C1123" s="368" t="s">
        <v>603</v>
      </c>
      <c r="D1123" s="369"/>
      <c r="E1123" s="370"/>
    </row>
    <row r="1124" spans="1:5" ht="13.5" thickBot="1">
      <c r="A1124" s="361"/>
      <c r="B1124" s="362"/>
      <c r="C1124" s="363" t="s">
        <v>199</v>
      </c>
      <c r="D1124" s="364" t="s">
        <v>151</v>
      </c>
      <c r="E1124" s="371" t="s">
        <v>330</v>
      </c>
    </row>
    <row r="1125" spans="1:5" ht="13.5" thickBot="1">
      <c r="A1125" s="366" t="s">
        <v>364</v>
      </c>
      <c r="B1125" s="367" t="s">
        <v>163</v>
      </c>
      <c r="C1125" s="368" t="s">
        <v>200</v>
      </c>
      <c r="D1125" s="369"/>
      <c r="E1125" s="370"/>
    </row>
    <row r="1126" spans="1:5" ht="13.5" thickBot="1">
      <c r="A1126" s="361"/>
      <c r="B1126" s="362"/>
      <c r="C1126" s="363" t="s">
        <v>201</v>
      </c>
      <c r="D1126" s="364" t="s">
        <v>165</v>
      </c>
      <c r="E1126" s="371" t="s">
        <v>299</v>
      </c>
    </row>
    <row r="1127" spans="1:5" ht="13.5" thickBot="1">
      <c r="A1127" s="366"/>
      <c r="B1127" s="367"/>
      <c r="C1127" s="368" t="s">
        <v>198</v>
      </c>
      <c r="D1127" s="369" t="s">
        <v>166</v>
      </c>
      <c r="E1127" s="370" t="s">
        <v>330</v>
      </c>
    </row>
    <row r="1128" spans="1:5" ht="13.5" thickBot="1">
      <c r="A1128" s="361"/>
      <c r="B1128" s="362"/>
      <c r="C1128" s="363" t="s">
        <v>332</v>
      </c>
      <c r="D1128" s="364" t="s">
        <v>169</v>
      </c>
      <c r="E1128" s="371" t="s">
        <v>240</v>
      </c>
    </row>
    <row r="1129" spans="1:5" ht="13.5" thickBot="1">
      <c r="A1129" s="669" t="s">
        <v>604</v>
      </c>
      <c r="B1129" s="670"/>
      <c r="C1129" s="670"/>
      <c r="D1129" s="670"/>
      <c r="E1129" s="671"/>
    </row>
    <row r="1130" spans="1:5" ht="13.5" thickBot="1">
      <c r="A1130" s="372" t="s">
        <v>144</v>
      </c>
      <c r="B1130" s="677"/>
      <c r="C1130" s="677"/>
      <c r="D1130" s="677"/>
      <c r="E1130" s="678"/>
    </row>
    <row r="1131" ht="13.5" thickBot="1"/>
    <row r="1132" spans="1:5" ht="13.5" thickBot="1">
      <c r="A1132" s="659" t="s">
        <v>63</v>
      </c>
      <c r="B1132" s="660"/>
      <c r="C1132" s="660"/>
      <c r="D1132" s="660"/>
      <c r="E1132" s="661"/>
    </row>
    <row r="1133" spans="1:5" ht="13.5" thickBot="1">
      <c r="A1133" s="662" t="s">
        <v>41</v>
      </c>
      <c r="B1133" s="663"/>
      <c r="C1133" s="381" t="s">
        <v>391</v>
      </c>
      <c r="D1133" s="664" t="s">
        <v>47</v>
      </c>
      <c r="E1133" s="665"/>
    </row>
    <row r="1134" spans="1:5" ht="13.5" thickBot="1">
      <c r="A1134" s="666">
        <v>41288</v>
      </c>
      <c r="B1134" s="667"/>
      <c r="C1134" s="667"/>
      <c r="D1134" s="667"/>
      <c r="E1134" s="668"/>
    </row>
    <row r="1135" spans="1:5" ht="13.5" thickBot="1">
      <c r="A1135" s="361"/>
      <c r="B1135" s="362"/>
      <c r="C1135" s="363" t="s">
        <v>69</v>
      </c>
      <c r="D1135" s="364" t="s">
        <v>158</v>
      </c>
      <c r="E1135" s="365" t="s">
        <v>312</v>
      </c>
    </row>
    <row r="1136" spans="1:5" ht="13.5" thickBot="1">
      <c r="A1136" s="366"/>
      <c r="B1136" s="367"/>
      <c r="C1136" s="368" t="s">
        <v>124</v>
      </c>
      <c r="D1136" s="369" t="s">
        <v>186</v>
      </c>
      <c r="E1136" s="370" t="s">
        <v>427</v>
      </c>
    </row>
    <row r="1137" spans="1:5" ht="13.5" thickBot="1">
      <c r="A1137" s="361" t="s">
        <v>176</v>
      </c>
      <c r="B1137" s="362" t="s">
        <v>187</v>
      </c>
      <c r="C1137" s="363" t="s">
        <v>227</v>
      </c>
      <c r="D1137" s="364"/>
      <c r="E1137" s="371"/>
    </row>
    <row r="1138" spans="1:5" ht="13.5" thickBot="1">
      <c r="A1138" s="366" t="s">
        <v>79</v>
      </c>
      <c r="B1138" s="367" t="s">
        <v>207</v>
      </c>
      <c r="C1138" s="368" t="s">
        <v>226</v>
      </c>
      <c r="D1138" s="369"/>
      <c r="E1138" s="370"/>
    </row>
    <row r="1139" spans="1:5" ht="13.5" thickBot="1">
      <c r="A1139" s="361"/>
      <c r="B1139" s="362"/>
      <c r="C1139" s="363" t="s">
        <v>192</v>
      </c>
      <c r="D1139" s="364" t="s">
        <v>165</v>
      </c>
      <c r="E1139" s="371" t="s">
        <v>312</v>
      </c>
    </row>
    <row r="1140" spans="1:5" ht="13.5" thickBot="1">
      <c r="A1140" s="366"/>
      <c r="B1140" s="367"/>
      <c r="C1140" s="368" t="s">
        <v>128</v>
      </c>
      <c r="D1140" s="369" t="s">
        <v>168</v>
      </c>
      <c r="E1140" s="370" t="s">
        <v>358</v>
      </c>
    </row>
    <row r="1141" spans="1:5" ht="13.5" thickBot="1">
      <c r="A1141" s="361" t="s">
        <v>178</v>
      </c>
      <c r="B1141" s="362" t="s">
        <v>154</v>
      </c>
      <c r="C1141" s="363" t="s">
        <v>332</v>
      </c>
      <c r="D1141" s="364"/>
      <c r="E1141" s="371"/>
    </row>
    <row r="1142" spans="1:5" ht="13.5" thickBot="1">
      <c r="A1142" s="366"/>
      <c r="B1142" s="367"/>
      <c r="C1142" s="368" t="s">
        <v>333</v>
      </c>
      <c r="D1142" s="369" t="s">
        <v>208</v>
      </c>
      <c r="E1142" s="370" t="s">
        <v>363</v>
      </c>
    </row>
    <row r="1143" spans="1:5" ht="13.5" thickBot="1">
      <c r="A1143" s="361" t="s">
        <v>607</v>
      </c>
      <c r="B1143" s="362" t="s">
        <v>169</v>
      </c>
      <c r="C1143" s="363" t="s">
        <v>456</v>
      </c>
      <c r="D1143" s="364"/>
      <c r="E1143" s="371"/>
    </row>
    <row r="1144" spans="1:5" ht="13.5" thickBot="1">
      <c r="A1144" s="366"/>
      <c r="B1144" s="367"/>
      <c r="C1144" s="368" t="s">
        <v>236</v>
      </c>
      <c r="D1144" s="369" t="s">
        <v>169</v>
      </c>
      <c r="E1144" s="370" t="s">
        <v>475</v>
      </c>
    </row>
    <row r="1145" spans="1:5" ht="13.5" thickBot="1">
      <c r="A1145" s="669" t="s">
        <v>608</v>
      </c>
      <c r="B1145" s="670"/>
      <c r="C1145" s="670"/>
      <c r="D1145" s="670"/>
      <c r="E1145" s="671"/>
    </row>
    <row r="1146" spans="1:14" ht="13.5" thickBot="1">
      <c r="A1146" s="372" t="s">
        <v>144</v>
      </c>
      <c r="B1146" s="677" t="s">
        <v>323</v>
      </c>
      <c r="C1146" s="677"/>
      <c r="D1146" s="677"/>
      <c r="E1146" s="678"/>
      <c r="N1146" s="398"/>
    </row>
    <row r="1147" ht="13.5" thickBot="1">
      <c r="N1147" s="398"/>
    </row>
    <row r="1148" spans="1:14" ht="13.5" thickBot="1">
      <c r="A1148" s="659" t="s">
        <v>63</v>
      </c>
      <c r="B1148" s="660"/>
      <c r="C1148" s="660"/>
      <c r="D1148" s="660"/>
      <c r="E1148" s="661"/>
      <c r="N1148" s="398"/>
    </row>
    <row r="1149" spans="1:14" ht="13.5" thickBot="1">
      <c r="A1149" s="662" t="s">
        <v>41</v>
      </c>
      <c r="B1149" s="663"/>
      <c r="C1149" s="381" t="s">
        <v>192</v>
      </c>
      <c r="D1149" s="664" t="s">
        <v>43</v>
      </c>
      <c r="E1149" s="665"/>
      <c r="N1149" s="398"/>
    </row>
    <row r="1150" spans="1:14" ht="13.5" thickBot="1">
      <c r="A1150" s="666">
        <v>41291</v>
      </c>
      <c r="B1150" s="667"/>
      <c r="C1150" s="667"/>
      <c r="D1150" s="667"/>
      <c r="E1150" s="668"/>
      <c r="N1150" s="398"/>
    </row>
    <row r="1151" spans="1:14" ht="13.5" thickBot="1">
      <c r="A1151" s="361" t="s">
        <v>145</v>
      </c>
      <c r="B1151" s="362" t="s">
        <v>150</v>
      </c>
      <c r="C1151" s="363" t="s">
        <v>246</v>
      </c>
      <c r="D1151" s="364"/>
      <c r="E1151" s="365"/>
      <c r="N1151" s="398"/>
    </row>
    <row r="1152" spans="1:14" ht="13.5" thickBot="1">
      <c r="A1152" s="366"/>
      <c r="B1152" s="367"/>
      <c r="C1152" s="368" t="s">
        <v>64</v>
      </c>
      <c r="D1152" s="369" t="s">
        <v>162</v>
      </c>
      <c r="E1152" s="370" t="s">
        <v>443</v>
      </c>
      <c r="N1152" s="398"/>
    </row>
    <row r="1153" spans="1:14" ht="13.5" thickBot="1">
      <c r="A1153" s="674" t="s">
        <v>609</v>
      </c>
      <c r="B1153" s="675"/>
      <c r="C1153" s="675"/>
      <c r="D1153" s="675"/>
      <c r="E1153" s="676"/>
      <c r="N1153" s="383"/>
    </row>
    <row r="1154" spans="1:5" ht="13.5" thickBot="1">
      <c r="A1154" s="361" t="s">
        <v>177</v>
      </c>
      <c r="B1154" s="362" t="s">
        <v>345</v>
      </c>
      <c r="C1154" s="363" t="s">
        <v>199</v>
      </c>
      <c r="D1154" s="364"/>
      <c r="E1154" s="371"/>
    </row>
    <row r="1155" spans="1:5" ht="13.5" thickBot="1">
      <c r="A1155" s="366"/>
      <c r="B1155" s="367"/>
      <c r="C1155" s="368" t="s">
        <v>226</v>
      </c>
      <c r="D1155" s="369" t="s">
        <v>165</v>
      </c>
      <c r="E1155" s="370" t="s">
        <v>611</v>
      </c>
    </row>
    <row r="1156" spans="1:5" ht="13.5" thickBot="1">
      <c r="A1156" s="674" t="s">
        <v>612</v>
      </c>
      <c r="B1156" s="675"/>
      <c r="C1156" s="675"/>
      <c r="D1156" s="675"/>
      <c r="E1156" s="676"/>
    </row>
    <row r="1157" spans="1:5" ht="13.5" thickBot="1">
      <c r="A1157" s="361"/>
      <c r="B1157" s="362"/>
      <c r="C1157" s="363" t="s">
        <v>192</v>
      </c>
      <c r="D1157" s="364" t="s">
        <v>373</v>
      </c>
      <c r="E1157" s="371" t="s">
        <v>600</v>
      </c>
    </row>
    <row r="1158" spans="1:5" ht="13.5" thickBot="1">
      <c r="A1158" s="669" t="s">
        <v>143</v>
      </c>
      <c r="B1158" s="670"/>
      <c r="C1158" s="670"/>
      <c r="D1158" s="670"/>
      <c r="E1158" s="671"/>
    </row>
    <row r="1159" spans="1:5" ht="13.5" thickBot="1">
      <c r="A1159" s="372" t="s">
        <v>144</v>
      </c>
      <c r="B1159" s="677" t="s">
        <v>610</v>
      </c>
      <c r="C1159" s="677"/>
      <c r="D1159" s="677"/>
      <c r="E1159" s="678"/>
    </row>
    <row r="1160" ht="13.5" thickBot="1"/>
    <row r="1161" spans="1:5" ht="13.5" thickBot="1">
      <c r="A1161" s="659" t="s">
        <v>191</v>
      </c>
      <c r="B1161" s="660"/>
      <c r="C1161" s="660"/>
      <c r="D1161" s="660"/>
      <c r="E1161" s="661"/>
    </row>
    <row r="1162" spans="1:5" ht="13.5" thickBot="1">
      <c r="A1162" s="662" t="s">
        <v>59</v>
      </c>
      <c r="B1162" s="663"/>
      <c r="C1162" s="381" t="s">
        <v>613</v>
      </c>
      <c r="D1162" s="664" t="s">
        <v>45</v>
      </c>
      <c r="E1162" s="665"/>
    </row>
    <row r="1163" spans="1:5" ht="13.5" thickBot="1">
      <c r="A1163" s="666">
        <v>41290</v>
      </c>
      <c r="B1163" s="667"/>
      <c r="C1163" s="667"/>
      <c r="D1163" s="667"/>
      <c r="E1163" s="668"/>
    </row>
    <row r="1164" spans="1:5" ht="13.5" thickBot="1">
      <c r="A1164" s="361" t="s">
        <v>408</v>
      </c>
      <c r="B1164" s="362" t="s">
        <v>156</v>
      </c>
      <c r="C1164" s="363" t="s">
        <v>246</v>
      </c>
      <c r="D1164" s="364"/>
      <c r="E1164" s="365"/>
    </row>
    <row r="1165" spans="1:5" ht="13.5" thickBot="1">
      <c r="A1165" s="366" t="s">
        <v>292</v>
      </c>
      <c r="B1165" s="367" t="s">
        <v>159</v>
      </c>
      <c r="C1165" s="368" t="s">
        <v>247</v>
      </c>
      <c r="D1165" s="369"/>
      <c r="E1165" s="370"/>
    </row>
    <row r="1166" spans="1:5" ht="13.5" thickBot="1">
      <c r="A1166" s="361" t="s">
        <v>57</v>
      </c>
      <c r="B1166" s="362"/>
      <c r="C1166" s="363" t="s">
        <v>199</v>
      </c>
      <c r="D1166" s="364" t="s">
        <v>303</v>
      </c>
      <c r="E1166" s="371" t="s">
        <v>544</v>
      </c>
    </row>
    <row r="1167" spans="1:5" ht="13.5" thickBot="1">
      <c r="A1167" s="366" t="s">
        <v>447</v>
      </c>
      <c r="B1167" s="367" t="s">
        <v>170</v>
      </c>
      <c r="C1167" s="368" t="s">
        <v>200</v>
      </c>
      <c r="D1167" s="369"/>
      <c r="E1167" s="370" t="s">
        <v>57</v>
      </c>
    </row>
    <row r="1168" spans="1:5" ht="13.5" thickBot="1">
      <c r="A1168" s="361" t="s">
        <v>57</v>
      </c>
      <c r="B1168" s="362"/>
      <c r="C1168" s="363" t="s">
        <v>201</v>
      </c>
      <c r="D1168" s="364" t="s">
        <v>150</v>
      </c>
      <c r="E1168" s="371" t="s">
        <v>326</v>
      </c>
    </row>
    <row r="1169" spans="1:5" ht="13.5" thickBot="1">
      <c r="A1169" s="366" t="s">
        <v>57</v>
      </c>
      <c r="B1169" s="367"/>
      <c r="C1169" s="368" t="s">
        <v>198</v>
      </c>
      <c r="D1169" s="369" t="s">
        <v>162</v>
      </c>
      <c r="E1169" s="370" t="s">
        <v>331</v>
      </c>
    </row>
    <row r="1170" spans="1:5" ht="13.5" thickBot="1">
      <c r="A1170" s="361" t="s">
        <v>57</v>
      </c>
      <c r="B1170" s="362"/>
      <c r="C1170" s="363" t="s">
        <v>332</v>
      </c>
      <c r="D1170" s="364" t="s">
        <v>162</v>
      </c>
      <c r="E1170" s="371" t="s">
        <v>327</v>
      </c>
    </row>
    <row r="1171" spans="1:5" ht="13.5" thickBot="1">
      <c r="A1171" s="366" t="s">
        <v>447</v>
      </c>
      <c r="B1171" s="367" t="s">
        <v>372</v>
      </c>
      <c r="C1171" s="368" t="s">
        <v>455</v>
      </c>
      <c r="D1171" s="369"/>
      <c r="E1171" s="370" t="s">
        <v>57</v>
      </c>
    </row>
    <row r="1172" spans="1:5" ht="13.5" thickBot="1">
      <c r="A1172" s="361" t="s">
        <v>57</v>
      </c>
      <c r="B1172" s="362"/>
      <c r="C1172" s="363" t="s">
        <v>456</v>
      </c>
      <c r="D1172" s="364" t="s">
        <v>208</v>
      </c>
      <c r="E1172" s="371" t="s">
        <v>331</v>
      </c>
    </row>
    <row r="1173" spans="1:5" ht="13.5" thickBot="1">
      <c r="A1173" s="366" t="s">
        <v>254</v>
      </c>
      <c r="B1173" s="367" t="s">
        <v>155</v>
      </c>
      <c r="C1173" s="368" t="s">
        <v>518</v>
      </c>
      <c r="D1173" s="369"/>
      <c r="E1173" s="370" t="s">
        <v>57</v>
      </c>
    </row>
    <row r="1174" spans="1:5" ht="13.5" thickBot="1">
      <c r="A1174" s="361"/>
      <c r="B1174" s="362"/>
      <c r="C1174" s="363" t="s">
        <v>519</v>
      </c>
      <c r="D1174" s="364" t="s">
        <v>169</v>
      </c>
      <c r="E1174" s="371" t="s">
        <v>331</v>
      </c>
    </row>
    <row r="1175" spans="1:5" ht="13.5" thickBot="1">
      <c r="A1175" s="366" t="s">
        <v>614</v>
      </c>
      <c r="B1175" s="367" t="s">
        <v>169</v>
      </c>
      <c r="C1175" s="368" t="s">
        <v>613</v>
      </c>
      <c r="D1175" s="369"/>
      <c r="E1175" s="370"/>
    </row>
    <row r="1176" spans="1:5" ht="13.5" thickBot="1">
      <c r="A1176" s="669" t="s">
        <v>615</v>
      </c>
      <c r="B1176" s="670"/>
      <c r="C1176" s="670"/>
      <c r="D1176" s="670"/>
      <c r="E1176" s="671"/>
    </row>
    <row r="1177" spans="1:5" ht="13.5" thickBot="1">
      <c r="A1177" s="372" t="s">
        <v>144</v>
      </c>
      <c r="B1177" s="677"/>
      <c r="C1177" s="677"/>
      <c r="D1177" s="677"/>
      <c r="E1177" s="678"/>
    </row>
    <row r="1178" ht="13.5" thickBot="1"/>
    <row r="1179" spans="1:5" ht="13.5" thickBot="1">
      <c r="A1179" s="659" t="s">
        <v>219</v>
      </c>
      <c r="B1179" s="660"/>
      <c r="C1179" s="660"/>
      <c r="D1179" s="660"/>
      <c r="E1179" s="661"/>
    </row>
    <row r="1180" spans="1:5" ht="13.5" thickBot="1">
      <c r="A1180" s="662" t="s">
        <v>60</v>
      </c>
      <c r="B1180" s="663"/>
      <c r="C1180" s="381" t="s">
        <v>129</v>
      </c>
      <c r="D1180" s="664" t="s">
        <v>121</v>
      </c>
      <c r="E1180" s="665"/>
    </row>
    <row r="1181" spans="1:5" ht="13.5" thickBot="1">
      <c r="A1181" s="666">
        <v>41291</v>
      </c>
      <c r="B1181" s="667"/>
      <c r="C1181" s="667"/>
      <c r="D1181" s="667"/>
      <c r="E1181" s="668"/>
    </row>
    <row r="1182" spans="1:5" ht="13.5" thickBot="1">
      <c r="A1182" s="361"/>
      <c r="B1182" s="362"/>
      <c r="C1182" s="363" t="s">
        <v>69</v>
      </c>
      <c r="D1182" s="364" t="s">
        <v>521</v>
      </c>
      <c r="E1182" s="365" t="s">
        <v>450</v>
      </c>
    </row>
    <row r="1183" spans="1:5" ht="13.5" thickBot="1">
      <c r="A1183" s="366" t="s">
        <v>188</v>
      </c>
      <c r="B1183" s="367" t="s">
        <v>186</v>
      </c>
      <c r="C1183" s="368" t="s">
        <v>64</v>
      </c>
      <c r="D1183" s="369"/>
      <c r="E1183" s="370" t="s">
        <v>57</v>
      </c>
    </row>
    <row r="1184" spans="1:5" ht="13.5" thickBot="1">
      <c r="A1184" s="361"/>
      <c r="B1184" s="362"/>
      <c r="C1184" s="363" t="s">
        <v>227</v>
      </c>
      <c r="D1184" s="364" t="s">
        <v>162</v>
      </c>
      <c r="E1184" s="371" t="s">
        <v>568</v>
      </c>
    </row>
    <row r="1185" spans="1:5" ht="13.5" thickBot="1">
      <c r="A1185" s="366"/>
      <c r="B1185" s="367"/>
      <c r="C1185" s="368" t="s">
        <v>126</v>
      </c>
      <c r="D1185" s="369" t="s">
        <v>166</v>
      </c>
      <c r="E1185" s="370" t="s">
        <v>618</v>
      </c>
    </row>
    <row r="1186" spans="1:5" ht="13.5" thickBot="1">
      <c r="A1186" s="361"/>
      <c r="B1186" s="362"/>
      <c r="C1186" s="363" t="s">
        <v>127</v>
      </c>
      <c r="D1186" s="364" t="s">
        <v>155</v>
      </c>
      <c r="E1186" s="371" t="s">
        <v>182</v>
      </c>
    </row>
    <row r="1187" spans="1:5" ht="13.5" thickBot="1">
      <c r="A1187" s="366"/>
      <c r="B1187" s="367"/>
      <c r="C1187" s="368" t="s">
        <v>369</v>
      </c>
      <c r="D1187" s="369" t="s">
        <v>169</v>
      </c>
      <c r="E1187" s="370" t="s">
        <v>450</v>
      </c>
    </row>
    <row r="1188" spans="1:5" ht="13.5" thickBot="1">
      <c r="A1188" s="361" t="s">
        <v>617</v>
      </c>
      <c r="B1188" s="362" t="s">
        <v>169</v>
      </c>
      <c r="C1188" s="363" t="s">
        <v>129</v>
      </c>
      <c r="D1188" s="364"/>
      <c r="E1188" s="371"/>
    </row>
    <row r="1189" spans="1:5" ht="13.5" thickBot="1">
      <c r="A1189" s="669" t="s">
        <v>619</v>
      </c>
      <c r="B1189" s="670"/>
      <c r="C1189" s="670"/>
      <c r="D1189" s="670"/>
      <c r="E1189" s="671"/>
    </row>
    <row r="1190" spans="1:5" ht="13.5" thickBot="1">
      <c r="A1190" s="372" t="s">
        <v>144</v>
      </c>
      <c r="B1190" s="677"/>
      <c r="C1190" s="677"/>
      <c r="D1190" s="677"/>
      <c r="E1190" s="678"/>
    </row>
    <row r="1191" ht="13.5" thickBot="1"/>
    <row r="1192" spans="1:5" ht="13.5" thickBot="1">
      <c r="A1192" s="659" t="s">
        <v>219</v>
      </c>
      <c r="B1192" s="660"/>
      <c r="C1192" s="660"/>
      <c r="D1192" s="660"/>
      <c r="E1192" s="661"/>
    </row>
    <row r="1193" spans="1:5" ht="13.5" thickBot="1">
      <c r="A1193" s="662" t="s">
        <v>115</v>
      </c>
      <c r="B1193" s="663"/>
      <c r="C1193" s="381" t="s">
        <v>227</v>
      </c>
      <c r="D1193" s="664" t="s">
        <v>121</v>
      </c>
      <c r="E1193" s="665"/>
    </row>
    <row r="1194" spans="1:5" ht="13.5" thickBot="1">
      <c r="A1194" s="666">
        <v>41294</v>
      </c>
      <c r="B1194" s="667"/>
      <c r="C1194" s="667"/>
      <c r="D1194" s="667"/>
      <c r="E1194" s="668"/>
    </row>
    <row r="1195" spans="1:5" ht="13.5" thickBot="1">
      <c r="A1195" s="361"/>
      <c r="B1195" s="362"/>
      <c r="C1195" s="363" t="s">
        <v>69</v>
      </c>
      <c r="D1195" s="364" t="s">
        <v>186</v>
      </c>
      <c r="E1195" s="365" t="s">
        <v>618</v>
      </c>
    </row>
    <row r="1196" spans="1:5" ht="13.5" thickBot="1">
      <c r="A1196" s="366"/>
      <c r="B1196" s="367"/>
      <c r="C1196" s="368" t="s">
        <v>124</v>
      </c>
      <c r="D1196" s="369" t="s">
        <v>165</v>
      </c>
      <c r="E1196" s="370" t="s">
        <v>621</v>
      </c>
    </row>
    <row r="1197" spans="1:5" ht="13.5" thickBot="1">
      <c r="A1197" s="361" t="s">
        <v>401</v>
      </c>
      <c r="B1197" s="362" t="s">
        <v>374</v>
      </c>
      <c r="C1197" s="363" t="s">
        <v>227</v>
      </c>
      <c r="D1197" s="364"/>
      <c r="E1197" s="371"/>
    </row>
    <row r="1198" spans="1:5" ht="13.5" thickBot="1">
      <c r="A1198" s="669" t="s">
        <v>143</v>
      </c>
      <c r="B1198" s="670"/>
      <c r="C1198" s="670"/>
      <c r="D1198" s="670"/>
      <c r="E1198" s="671"/>
    </row>
    <row r="1199" spans="1:5" ht="13.5" thickBot="1">
      <c r="A1199" s="372" t="s">
        <v>144</v>
      </c>
      <c r="B1199" s="677" t="s">
        <v>622</v>
      </c>
      <c r="C1199" s="677"/>
      <c r="D1199" s="677"/>
      <c r="E1199" s="678"/>
    </row>
    <row r="1200" ht="13.5" thickBot="1"/>
    <row r="1201" spans="1:5" ht="13.5" thickBot="1">
      <c r="A1201" s="659" t="s">
        <v>63</v>
      </c>
      <c r="B1201" s="660"/>
      <c r="C1201" s="660"/>
      <c r="D1201" s="660"/>
      <c r="E1201" s="661"/>
    </row>
    <row r="1202" spans="1:5" ht="13.5" thickBot="1">
      <c r="A1202" s="662" t="s">
        <v>47</v>
      </c>
      <c r="B1202" s="663"/>
      <c r="C1202" s="381" t="s">
        <v>308</v>
      </c>
      <c r="D1202" s="664" t="s">
        <v>71</v>
      </c>
      <c r="E1202" s="665"/>
    </row>
    <row r="1203" spans="1:5" ht="13.5" thickBot="1">
      <c r="A1203" s="666">
        <v>41294</v>
      </c>
      <c r="B1203" s="667"/>
      <c r="C1203" s="667"/>
      <c r="D1203" s="667"/>
      <c r="E1203" s="668"/>
    </row>
    <row r="1204" spans="1:5" ht="13.5" thickBot="1">
      <c r="A1204" s="361" t="s">
        <v>363</v>
      </c>
      <c r="B1204" s="362" t="s">
        <v>159</v>
      </c>
      <c r="C1204" s="363" t="s">
        <v>246</v>
      </c>
      <c r="D1204" s="364"/>
      <c r="E1204" s="365"/>
    </row>
    <row r="1205" spans="1:5" ht="13.5" thickBot="1">
      <c r="A1205" s="366" t="s">
        <v>427</v>
      </c>
      <c r="B1205" s="367" t="s">
        <v>303</v>
      </c>
      <c r="C1205" s="368" t="s">
        <v>247</v>
      </c>
      <c r="D1205" s="369"/>
      <c r="E1205" s="370"/>
    </row>
    <row r="1206" spans="1:5" ht="13.5" thickBot="1">
      <c r="A1206" s="361" t="s">
        <v>57</v>
      </c>
      <c r="B1206" s="362"/>
      <c r="C1206" s="363" t="s">
        <v>199</v>
      </c>
      <c r="D1206" s="364" t="s">
        <v>161</v>
      </c>
      <c r="E1206" s="371" t="s">
        <v>230</v>
      </c>
    </row>
    <row r="1207" spans="1:5" ht="13.5" thickBot="1">
      <c r="A1207" s="366" t="s">
        <v>427</v>
      </c>
      <c r="B1207" s="367" t="s">
        <v>165</v>
      </c>
      <c r="C1207" s="368" t="s">
        <v>200</v>
      </c>
      <c r="D1207" s="369"/>
      <c r="E1207" s="370"/>
    </row>
    <row r="1208" spans="1:5" ht="13.5" thickBot="1">
      <c r="A1208" s="361" t="s">
        <v>311</v>
      </c>
      <c r="B1208" s="362" t="s">
        <v>172</v>
      </c>
      <c r="C1208" s="363" t="s">
        <v>185</v>
      </c>
      <c r="D1208" s="364"/>
      <c r="E1208" s="371"/>
    </row>
    <row r="1209" spans="1:5" ht="13.5" thickBot="1">
      <c r="A1209" s="366" t="s">
        <v>312</v>
      </c>
      <c r="B1209" s="367" t="s">
        <v>169</v>
      </c>
      <c r="C1209" s="368" t="s">
        <v>308</v>
      </c>
      <c r="D1209" s="369"/>
      <c r="E1209" s="370"/>
    </row>
    <row r="1210" spans="1:5" ht="13.5" thickBot="1">
      <c r="A1210" s="669" t="s">
        <v>143</v>
      </c>
      <c r="B1210" s="670"/>
      <c r="C1210" s="670"/>
      <c r="D1210" s="670"/>
      <c r="E1210" s="671"/>
    </row>
    <row r="1211" spans="1:5" ht="13.5" thickBot="1">
      <c r="A1211" s="372" t="s">
        <v>144</v>
      </c>
      <c r="B1211" s="677"/>
      <c r="C1211" s="677"/>
      <c r="D1211" s="677"/>
      <c r="E1211" s="678"/>
    </row>
    <row r="1212" ht="13.5" thickBot="1"/>
    <row r="1213" spans="1:5" ht="13.5" thickBot="1">
      <c r="A1213" s="659" t="s">
        <v>173</v>
      </c>
      <c r="B1213" s="660"/>
      <c r="C1213" s="660"/>
      <c r="D1213" s="660"/>
      <c r="E1213" s="661"/>
    </row>
    <row r="1214" spans="1:5" ht="13.5" thickBot="1">
      <c r="A1214" s="662" t="s">
        <v>116</v>
      </c>
      <c r="B1214" s="663"/>
      <c r="C1214" s="381" t="s">
        <v>381</v>
      </c>
      <c r="D1214" s="664" t="s">
        <v>42</v>
      </c>
      <c r="E1214" s="665"/>
    </row>
    <row r="1215" spans="1:5" ht="13.5" thickBot="1">
      <c r="A1215" s="666">
        <v>41294</v>
      </c>
      <c r="B1215" s="667"/>
      <c r="C1215" s="667"/>
      <c r="D1215" s="667"/>
      <c r="E1215" s="668"/>
    </row>
    <row r="1216" spans="1:5" ht="13.5" thickBot="1">
      <c r="A1216" s="361" t="s">
        <v>330</v>
      </c>
      <c r="B1216" s="362" t="s">
        <v>153</v>
      </c>
      <c r="C1216" s="363" t="s">
        <v>246</v>
      </c>
      <c r="D1216" s="364"/>
      <c r="E1216" s="365"/>
    </row>
    <row r="1217" spans="1:5" ht="13.5" thickBot="1">
      <c r="A1217" s="366" t="s">
        <v>624</v>
      </c>
      <c r="B1217" s="367" t="s">
        <v>170</v>
      </c>
      <c r="C1217" s="368" t="s">
        <v>247</v>
      </c>
      <c r="D1217" s="369"/>
      <c r="E1217" s="370"/>
    </row>
    <row r="1218" spans="1:5" ht="13.5" thickBot="1">
      <c r="A1218" s="361" t="s">
        <v>238</v>
      </c>
      <c r="B1218" s="362" t="s">
        <v>160</v>
      </c>
      <c r="C1218" s="363" t="s">
        <v>248</v>
      </c>
      <c r="D1218" s="364"/>
      <c r="E1218" s="371"/>
    </row>
    <row r="1219" spans="1:5" ht="13.5" thickBot="1">
      <c r="A1219" s="366" t="s">
        <v>458</v>
      </c>
      <c r="B1219" s="367" t="s">
        <v>257</v>
      </c>
      <c r="C1219" s="368" t="s">
        <v>249</v>
      </c>
      <c r="D1219" s="369"/>
      <c r="E1219" s="370"/>
    </row>
    <row r="1220" spans="1:5" ht="13.5" thickBot="1">
      <c r="A1220" s="361" t="s">
        <v>57</v>
      </c>
      <c r="B1220" s="362"/>
      <c r="C1220" s="363" t="s">
        <v>185</v>
      </c>
      <c r="D1220" s="364" t="s">
        <v>163</v>
      </c>
      <c r="E1220" s="371" t="s">
        <v>522</v>
      </c>
    </row>
    <row r="1221" spans="1:5" ht="13.5" thickBot="1">
      <c r="A1221" s="366" t="s">
        <v>57</v>
      </c>
      <c r="B1221" s="367"/>
      <c r="C1221" s="368" t="s">
        <v>283</v>
      </c>
      <c r="D1221" s="369" t="s">
        <v>165</v>
      </c>
      <c r="E1221" s="370" t="s">
        <v>180</v>
      </c>
    </row>
    <row r="1222" spans="1:5" ht="13.5" thickBot="1">
      <c r="A1222" s="361" t="s">
        <v>458</v>
      </c>
      <c r="B1222" s="362" t="s">
        <v>261</v>
      </c>
      <c r="C1222" s="363" t="s">
        <v>381</v>
      </c>
      <c r="D1222" s="364"/>
      <c r="E1222" s="371"/>
    </row>
    <row r="1223" spans="1:5" ht="13.5" thickBot="1">
      <c r="A1223" s="669" t="s">
        <v>625</v>
      </c>
      <c r="B1223" s="670"/>
      <c r="C1223" s="670"/>
      <c r="D1223" s="670"/>
      <c r="E1223" s="671"/>
    </row>
    <row r="1224" spans="1:5" ht="13.5" thickBot="1">
      <c r="A1224" s="372" t="s">
        <v>144</v>
      </c>
      <c r="B1224" s="677" t="s">
        <v>389</v>
      </c>
      <c r="C1224" s="677"/>
      <c r="D1224" s="677"/>
      <c r="E1224" s="678"/>
    </row>
    <row r="1225" ht="13.5" thickBot="1"/>
    <row r="1226" spans="1:5" ht="13.5" thickBot="1">
      <c r="A1226" s="659" t="s">
        <v>173</v>
      </c>
      <c r="B1226" s="660"/>
      <c r="C1226" s="660"/>
      <c r="D1226" s="660"/>
      <c r="E1226" s="661"/>
    </row>
    <row r="1227" spans="1:5" ht="13.5" thickBot="1">
      <c r="A1227" s="662" t="s">
        <v>58</v>
      </c>
      <c r="B1227" s="663"/>
      <c r="C1227" s="381" t="s">
        <v>503</v>
      </c>
      <c r="D1227" s="664" t="s">
        <v>70</v>
      </c>
      <c r="E1227" s="665"/>
    </row>
    <row r="1228" spans="1:5" ht="13.5" thickBot="1">
      <c r="A1228" s="666">
        <v>41294</v>
      </c>
      <c r="B1228" s="667"/>
      <c r="C1228" s="667"/>
      <c r="D1228" s="667"/>
      <c r="E1228" s="668"/>
    </row>
    <row r="1229" spans="1:5" ht="13.5" thickBot="1">
      <c r="A1229" s="361" t="s">
        <v>418</v>
      </c>
      <c r="B1229" s="362" t="s">
        <v>521</v>
      </c>
      <c r="C1229" s="363" t="s">
        <v>246</v>
      </c>
      <c r="D1229" s="364"/>
      <c r="E1229" s="365"/>
    </row>
    <row r="1230" spans="1:5" ht="13.5" thickBot="1">
      <c r="A1230" s="366" t="s">
        <v>258</v>
      </c>
      <c r="B1230" s="367" t="s">
        <v>158</v>
      </c>
      <c r="C1230" s="368" t="s">
        <v>247</v>
      </c>
      <c r="D1230" s="369"/>
      <c r="E1230" s="370"/>
    </row>
    <row r="1231" spans="1:5" ht="13.5" thickBot="1">
      <c r="A1231" s="361" t="s">
        <v>380</v>
      </c>
      <c r="B1231" s="362" t="s">
        <v>255</v>
      </c>
      <c r="C1231" s="363" t="s">
        <v>248</v>
      </c>
      <c r="D1231" s="364"/>
      <c r="E1231" s="371"/>
    </row>
    <row r="1232" spans="1:5" ht="13.5" thickBot="1">
      <c r="A1232" s="366" t="s">
        <v>380</v>
      </c>
      <c r="B1232" s="367" t="s">
        <v>206</v>
      </c>
      <c r="C1232" s="368" t="s">
        <v>249</v>
      </c>
      <c r="D1232" s="369"/>
      <c r="E1232" s="370"/>
    </row>
    <row r="1233" spans="1:5" ht="13.5" thickBot="1">
      <c r="A1233" s="361" t="s">
        <v>376</v>
      </c>
      <c r="B1233" s="362" t="s">
        <v>150</v>
      </c>
      <c r="C1233" s="363" t="s">
        <v>545</v>
      </c>
      <c r="D1233" s="364"/>
      <c r="E1233" s="371"/>
    </row>
    <row r="1234" spans="1:5" ht="13.5" thickBot="1">
      <c r="A1234" s="366" t="s">
        <v>378</v>
      </c>
      <c r="B1234" s="367" t="s">
        <v>162</v>
      </c>
      <c r="C1234" s="368" t="s">
        <v>546</v>
      </c>
      <c r="D1234" s="369"/>
      <c r="E1234" s="370"/>
    </row>
    <row r="1235" spans="1:5" ht="13.5" thickBot="1">
      <c r="A1235" s="361" t="s">
        <v>57</v>
      </c>
      <c r="B1235" s="362"/>
      <c r="C1235" s="363" t="s">
        <v>251</v>
      </c>
      <c r="D1235" s="364" t="s">
        <v>151</v>
      </c>
      <c r="E1235" s="371" t="s">
        <v>630</v>
      </c>
    </row>
    <row r="1236" spans="1:5" ht="13.5" thickBot="1">
      <c r="A1236" s="366" t="s">
        <v>629</v>
      </c>
      <c r="B1236" s="367" t="s">
        <v>207</v>
      </c>
      <c r="C1236" s="368" t="s">
        <v>594</v>
      </c>
      <c r="D1236" s="369"/>
      <c r="E1236" s="370"/>
    </row>
    <row r="1237" spans="1:5" ht="13.5" thickBot="1">
      <c r="A1237" s="361" t="s">
        <v>57</v>
      </c>
      <c r="B1237" s="362"/>
      <c r="C1237" s="363" t="s">
        <v>500</v>
      </c>
      <c r="D1237" s="364" t="s">
        <v>406</v>
      </c>
      <c r="E1237" s="371" t="s">
        <v>203</v>
      </c>
    </row>
    <row r="1238" spans="1:5" ht="13.5" thickBot="1">
      <c r="A1238" s="366" t="s">
        <v>378</v>
      </c>
      <c r="B1238" s="367" t="s">
        <v>304</v>
      </c>
      <c r="C1238" s="368" t="s">
        <v>297</v>
      </c>
      <c r="D1238" s="369"/>
      <c r="E1238" s="370"/>
    </row>
    <row r="1239" spans="1:5" ht="13.5" thickBot="1">
      <c r="A1239" s="361" t="s">
        <v>90</v>
      </c>
      <c r="B1239" s="362" t="s">
        <v>168</v>
      </c>
      <c r="C1239" s="363" t="s">
        <v>627</v>
      </c>
      <c r="D1239" s="364"/>
      <c r="E1239" s="371"/>
    </row>
    <row r="1240" spans="1:5" ht="13.5" thickBot="1">
      <c r="A1240" s="366"/>
      <c r="B1240" s="367"/>
      <c r="C1240" s="368" t="s">
        <v>502</v>
      </c>
      <c r="D1240" s="369" t="s">
        <v>208</v>
      </c>
      <c r="E1240" s="370" t="s">
        <v>514</v>
      </c>
    </row>
    <row r="1241" spans="1:5" ht="13.5" thickBot="1">
      <c r="A1241" s="361"/>
      <c r="B1241" s="362"/>
      <c r="C1241" s="363" t="s">
        <v>503</v>
      </c>
      <c r="D1241" s="364" t="s">
        <v>169</v>
      </c>
      <c r="E1241" s="371" t="s">
        <v>587</v>
      </c>
    </row>
    <row r="1242" spans="1:5" ht="13.5" thickBot="1">
      <c r="A1242" s="669" t="s">
        <v>143</v>
      </c>
      <c r="B1242" s="670"/>
      <c r="C1242" s="670"/>
      <c r="D1242" s="670"/>
      <c r="E1242" s="671"/>
    </row>
    <row r="1243" spans="1:5" ht="13.5" thickBot="1">
      <c r="A1243" s="372" t="s">
        <v>144</v>
      </c>
      <c r="B1243" s="677" t="s">
        <v>628</v>
      </c>
      <c r="C1243" s="677"/>
      <c r="D1243" s="677"/>
      <c r="E1243" s="678"/>
    </row>
    <row r="1244" ht="13.5" thickBot="1"/>
    <row r="1245" spans="1:5" ht="13.5" thickBot="1">
      <c r="A1245" s="659" t="s">
        <v>173</v>
      </c>
      <c r="B1245" s="660"/>
      <c r="C1245" s="660"/>
      <c r="D1245" s="660"/>
      <c r="E1245" s="661"/>
    </row>
    <row r="1246" spans="1:5" ht="13.5" thickBot="1">
      <c r="A1246" s="662" t="s">
        <v>46</v>
      </c>
      <c r="B1246" s="663"/>
      <c r="C1246" s="381" t="s">
        <v>308</v>
      </c>
      <c r="D1246" s="664" t="s">
        <v>60</v>
      </c>
      <c r="E1246" s="665"/>
    </row>
    <row r="1247" spans="1:5" ht="13.5" thickBot="1">
      <c r="A1247" s="666">
        <v>41294</v>
      </c>
      <c r="B1247" s="667"/>
      <c r="C1247" s="667"/>
      <c r="D1247" s="667"/>
      <c r="E1247" s="668"/>
    </row>
    <row r="1248" spans="1:5" ht="13.5" thickBot="1">
      <c r="A1248" s="361" t="s">
        <v>193</v>
      </c>
      <c r="B1248" s="362"/>
      <c r="C1248" s="363" t="s">
        <v>246</v>
      </c>
      <c r="D1248" s="364"/>
      <c r="E1248" s="365"/>
    </row>
    <row r="1249" spans="1:5" ht="13.5" thickBot="1">
      <c r="A1249" s="366" t="s">
        <v>194</v>
      </c>
      <c r="B1249" s="367"/>
      <c r="C1249" s="368" t="s">
        <v>247</v>
      </c>
      <c r="D1249" s="369"/>
      <c r="E1249" s="370"/>
    </row>
    <row r="1250" spans="1:5" ht="13.5" thickBot="1">
      <c r="A1250" s="361" t="s">
        <v>57</v>
      </c>
      <c r="B1250" s="362"/>
      <c r="C1250" s="363" t="s">
        <v>199</v>
      </c>
      <c r="D1250" s="364"/>
      <c r="E1250" s="371" t="s">
        <v>472</v>
      </c>
    </row>
    <row r="1251" spans="1:5" ht="13.5" thickBot="1">
      <c r="A1251" s="366" t="s">
        <v>194</v>
      </c>
      <c r="B1251" s="367"/>
      <c r="C1251" s="368" t="s">
        <v>200</v>
      </c>
      <c r="D1251" s="369"/>
      <c r="E1251" s="370"/>
    </row>
    <row r="1252" spans="1:5" ht="13.5" thickBot="1">
      <c r="A1252" s="361" t="s">
        <v>195</v>
      </c>
      <c r="B1252" s="362"/>
      <c r="C1252" s="363" t="s">
        <v>185</v>
      </c>
      <c r="D1252" s="364"/>
      <c r="E1252" s="371"/>
    </row>
    <row r="1253" spans="1:5" ht="13.5" thickBot="1">
      <c r="A1253" s="366" t="s">
        <v>631</v>
      </c>
      <c r="B1253" s="367"/>
      <c r="C1253" s="368" t="s">
        <v>308</v>
      </c>
      <c r="D1253" s="369"/>
      <c r="E1253" s="370"/>
    </row>
    <row r="1254" spans="1:5" ht="13.5" thickBot="1">
      <c r="A1254" s="669" t="s">
        <v>632</v>
      </c>
      <c r="B1254" s="670"/>
      <c r="C1254" s="670"/>
      <c r="D1254" s="670"/>
      <c r="E1254" s="671"/>
    </row>
    <row r="1255" spans="1:5" ht="13.5" thickBot="1">
      <c r="A1255" s="372" t="s">
        <v>144</v>
      </c>
      <c r="B1255" s="677" t="s">
        <v>633</v>
      </c>
      <c r="C1255" s="677"/>
      <c r="D1255" s="677"/>
      <c r="E1255" s="678"/>
    </row>
    <row r="1256" ht="13.5" thickBot="1"/>
    <row r="1257" spans="1:5" ht="13.5" thickBot="1">
      <c r="A1257" s="659" t="s">
        <v>63</v>
      </c>
      <c r="B1257" s="660"/>
      <c r="C1257" s="660"/>
      <c r="D1257" s="660"/>
      <c r="E1257" s="661"/>
    </row>
    <row r="1258" spans="1:5" ht="13.5" thickBot="1">
      <c r="A1258" s="662" t="s">
        <v>41</v>
      </c>
      <c r="B1258" s="663"/>
      <c r="C1258" s="381" t="s">
        <v>200</v>
      </c>
      <c r="D1258" s="664" t="s">
        <v>58</v>
      </c>
      <c r="E1258" s="665"/>
    </row>
    <row r="1259" spans="1:5" ht="13.5" thickBot="1">
      <c r="A1259" s="666">
        <v>41297</v>
      </c>
      <c r="B1259" s="667"/>
      <c r="C1259" s="667"/>
      <c r="D1259" s="667"/>
      <c r="E1259" s="668"/>
    </row>
    <row r="1260" spans="1:5" ht="13.5" thickBot="1">
      <c r="A1260" s="361" t="s">
        <v>178</v>
      </c>
      <c r="B1260" s="362" t="s">
        <v>273</v>
      </c>
      <c r="C1260" s="363" t="s">
        <v>246</v>
      </c>
      <c r="D1260" s="364"/>
      <c r="E1260" s="365"/>
    </row>
    <row r="1261" spans="1:5" ht="13.5" thickBot="1">
      <c r="A1261" s="366" t="s">
        <v>532</v>
      </c>
      <c r="B1261" s="367" t="s">
        <v>345</v>
      </c>
      <c r="C1261" s="368" t="s">
        <v>247</v>
      </c>
      <c r="D1261" s="369"/>
      <c r="E1261" s="370"/>
    </row>
    <row r="1262" spans="1:5" ht="13.5" thickBot="1">
      <c r="A1262" s="361" t="s">
        <v>177</v>
      </c>
      <c r="B1262" s="362" t="s">
        <v>165</v>
      </c>
      <c r="C1262" s="363" t="s">
        <v>248</v>
      </c>
      <c r="D1262" s="364"/>
      <c r="E1262" s="371"/>
    </row>
    <row r="1263" spans="1:5" ht="13.5" thickBot="1">
      <c r="A1263" s="366"/>
      <c r="B1263" s="367"/>
      <c r="C1263" s="368" t="s">
        <v>200</v>
      </c>
      <c r="D1263" s="369" t="s">
        <v>154</v>
      </c>
      <c r="E1263" s="370" t="s">
        <v>418</v>
      </c>
    </row>
    <row r="1264" spans="1:5" ht="13.5" thickBot="1">
      <c r="A1264" s="669" t="s">
        <v>634</v>
      </c>
      <c r="B1264" s="670"/>
      <c r="C1264" s="670"/>
      <c r="D1264" s="670"/>
      <c r="E1264" s="671"/>
    </row>
    <row r="1265" spans="1:5" ht="13.5" thickBot="1">
      <c r="A1265" s="372" t="s">
        <v>144</v>
      </c>
      <c r="B1265" s="677" t="s">
        <v>429</v>
      </c>
      <c r="C1265" s="677"/>
      <c r="D1265" s="677"/>
      <c r="E1265" s="678"/>
    </row>
    <row r="1266" ht="13.5" thickBot="1"/>
    <row r="1267" spans="1:5" ht="13.5" thickBot="1">
      <c r="A1267" s="659" t="s">
        <v>191</v>
      </c>
      <c r="B1267" s="660"/>
      <c r="C1267" s="660"/>
      <c r="D1267" s="660"/>
      <c r="E1267" s="661"/>
    </row>
    <row r="1268" spans="1:5" ht="13.5" thickBot="1">
      <c r="A1268" s="662" t="s">
        <v>59</v>
      </c>
      <c r="B1268" s="663"/>
      <c r="C1268" s="381" t="s">
        <v>485</v>
      </c>
      <c r="D1268" s="664" t="s">
        <v>115</v>
      </c>
      <c r="E1268" s="665"/>
    </row>
    <row r="1269" spans="1:5" ht="13.5" thickBot="1">
      <c r="A1269" s="666">
        <v>41297</v>
      </c>
      <c r="B1269" s="667"/>
      <c r="C1269" s="667"/>
      <c r="D1269" s="667"/>
      <c r="E1269" s="668"/>
    </row>
    <row r="1270" spans="1:5" ht="13.5" thickBot="1">
      <c r="A1270" s="361"/>
      <c r="B1270" s="362"/>
      <c r="C1270" s="363" t="s">
        <v>69</v>
      </c>
      <c r="D1270" s="364" t="s">
        <v>434</v>
      </c>
      <c r="E1270" s="365" t="s">
        <v>234</v>
      </c>
    </row>
    <row r="1271" spans="1:5" ht="13.5" thickBot="1">
      <c r="A1271" s="366"/>
      <c r="B1271" s="367"/>
      <c r="C1271" s="368" t="s">
        <v>124</v>
      </c>
      <c r="D1271" s="369" t="s">
        <v>434</v>
      </c>
      <c r="E1271" s="370" t="s">
        <v>234</v>
      </c>
    </row>
    <row r="1272" spans="1:5" ht="13.5" thickBot="1">
      <c r="A1272" s="361" t="s">
        <v>292</v>
      </c>
      <c r="B1272" s="362" t="s">
        <v>273</v>
      </c>
      <c r="C1272" s="363" t="s">
        <v>227</v>
      </c>
      <c r="D1272" s="364"/>
      <c r="E1272" s="371"/>
    </row>
    <row r="1273" spans="1:5" ht="13.5" thickBot="1">
      <c r="A1273" s="366" t="s">
        <v>265</v>
      </c>
      <c r="B1273" s="367" t="s">
        <v>186</v>
      </c>
      <c r="C1273" s="368" t="s">
        <v>226</v>
      </c>
      <c r="D1273" s="369"/>
      <c r="E1273" s="370"/>
    </row>
    <row r="1274" spans="1:5" ht="13.5" thickBot="1">
      <c r="A1274" s="361" t="s">
        <v>57</v>
      </c>
      <c r="B1274" s="362"/>
      <c r="C1274" s="363" t="s">
        <v>192</v>
      </c>
      <c r="D1274" s="364" t="s">
        <v>346</v>
      </c>
      <c r="E1274" s="371" t="s">
        <v>347</v>
      </c>
    </row>
    <row r="1275" spans="1:5" ht="13.5" thickBot="1">
      <c r="A1275" s="366" t="s">
        <v>348</v>
      </c>
      <c r="B1275" s="367" t="s">
        <v>206</v>
      </c>
      <c r="C1275" s="368" t="s">
        <v>198</v>
      </c>
      <c r="D1275" s="369"/>
      <c r="E1275" s="370" t="s">
        <v>57</v>
      </c>
    </row>
    <row r="1276" spans="1:5" ht="13.5" thickBot="1">
      <c r="A1276" s="361" t="s">
        <v>292</v>
      </c>
      <c r="B1276" s="362" t="s">
        <v>343</v>
      </c>
      <c r="C1276" s="363" t="s">
        <v>77</v>
      </c>
      <c r="D1276" s="364"/>
      <c r="E1276" s="371" t="s">
        <v>57</v>
      </c>
    </row>
    <row r="1277" spans="1:5" ht="13.5" thickBot="1">
      <c r="A1277" s="366" t="s">
        <v>265</v>
      </c>
      <c r="B1277" s="367" t="s">
        <v>163</v>
      </c>
      <c r="C1277" s="368" t="s">
        <v>339</v>
      </c>
      <c r="D1277" s="369"/>
      <c r="E1277" s="370" t="s">
        <v>57</v>
      </c>
    </row>
    <row r="1278" spans="1:5" ht="13.5" thickBot="1">
      <c r="A1278" s="361"/>
      <c r="B1278" s="362"/>
      <c r="C1278" s="363" t="s">
        <v>325</v>
      </c>
      <c r="D1278" s="364" t="s">
        <v>345</v>
      </c>
      <c r="E1278" s="371" t="s">
        <v>575</v>
      </c>
    </row>
    <row r="1279" spans="1:5" ht="13.5" thickBot="1">
      <c r="A1279" s="366"/>
      <c r="B1279" s="367"/>
      <c r="C1279" s="368" t="s">
        <v>518</v>
      </c>
      <c r="D1279" s="369" t="s">
        <v>164</v>
      </c>
      <c r="E1279" s="370" t="s">
        <v>347</v>
      </c>
    </row>
    <row r="1280" spans="1:5" ht="13.5" thickBot="1">
      <c r="A1280" s="361"/>
      <c r="B1280" s="362"/>
      <c r="C1280" s="363" t="s">
        <v>519</v>
      </c>
      <c r="D1280" s="364" t="s">
        <v>168</v>
      </c>
      <c r="E1280" s="371" t="s">
        <v>347</v>
      </c>
    </row>
    <row r="1281" spans="1:5" ht="13.5" thickBot="1">
      <c r="A1281" s="366" t="s">
        <v>256</v>
      </c>
      <c r="B1281" s="367" t="s">
        <v>152</v>
      </c>
      <c r="C1281" s="368" t="s">
        <v>613</v>
      </c>
      <c r="D1281" s="369"/>
      <c r="E1281" s="370"/>
    </row>
    <row r="1282" spans="1:5" ht="13.5" thickBot="1">
      <c r="A1282" s="361"/>
      <c r="B1282" s="362"/>
      <c r="C1282" s="363" t="s">
        <v>485</v>
      </c>
      <c r="D1282" s="364" t="s">
        <v>169</v>
      </c>
      <c r="E1282" s="371" t="s">
        <v>471</v>
      </c>
    </row>
    <row r="1283" spans="1:5" ht="13.5" thickBot="1">
      <c r="A1283" s="669" t="s">
        <v>635</v>
      </c>
      <c r="B1283" s="670"/>
      <c r="C1283" s="670"/>
      <c r="D1283" s="670"/>
      <c r="E1283" s="671"/>
    </row>
    <row r="1284" spans="1:5" ht="13.5" thickBot="1">
      <c r="A1284" s="372" t="s">
        <v>144</v>
      </c>
      <c r="B1284" s="677" t="s">
        <v>636</v>
      </c>
      <c r="C1284" s="677"/>
      <c r="D1284" s="677"/>
      <c r="E1284" s="678"/>
    </row>
    <row r="1285" ht="13.5" thickBot="1"/>
    <row r="1286" spans="1:5" ht="13.5" thickBot="1">
      <c r="A1286" s="659" t="s">
        <v>219</v>
      </c>
      <c r="B1286" s="660"/>
      <c r="C1286" s="660"/>
      <c r="D1286" s="660"/>
      <c r="E1286" s="661"/>
    </row>
    <row r="1287" spans="1:5" ht="13.5" thickBot="1">
      <c r="A1287" s="662" t="s">
        <v>70</v>
      </c>
      <c r="B1287" s="663"/>
      <c r="C1287" s="381" t="s">
        <v>369</v>
      </c>
      <c r="D1287" s="664" t="s">
        <v>60</v>
      </c>
      <c r="E1287" s="665"/>
    </row>
    <row r="1288" spans="1:5" ht="13.5" thickBot="1">
      <c r="A1288" s="666">
        <v>41298</v>
      </c>
      <c r="B1288" s="667"/>
      <c r="C1288" s="667"/>
      <c r="D1288" s="667"/>
      <c r="E1288" s="668"/>
    </row>
    <row r="1289" spans="1:5" ht="13.5" thickBot="1">
      <c r="A1289" s="361" t="s">
        <v>587</v>
      </c>
      <c r="B1289" s="362" t="s">
        <v>158</v>
      </c>
      <c r="C1289" s="363" t="s">
        <v>246</v>
      </c>
      <c r="D1289" s="364"/>
      <c r="E1289" s="365"/>
    </row>
    <row r="1290" spans="1:5" ht="13.5" thickBot="1">
      <c r="A1290" s="366"/>
      <c r="B1290" s="367"/>
      <c r="C1290" s="368" t="s">
        <v>64</v>
      </c>
      <c r="D1290" s="369" t="s">
        <v>640</v>
      </c>
      <c r="E1290" s="370" t="s">
        <v>188</v>
      </c>
    </row>
    <row r="1291" spans="1:5" ht="13.5" thickBot="1">
      <c r="A1291" s="361"/>
      <c r="B1291" s="362"/>
      <c r="C1291" s="363" t="s">
        <v>227</v>
      </c>
      <c r="D1291" s="364" t="s">
        <v>151</v>
      </c>
      <c r="E1291" s="371" t="s">
        <v>472</v>
      </c>
    </row>
    <row r="1292" spans="1:5" ht="13.5" thickBot="1">
      <c r="A1292" s="366"/>
      <c r="B1292" s="367"/>
      <c r="C1292" s="368" t="s">
        <v>126</v>
      </c>
      <c r="D1292" s="369" t="s">
        <v>166</v>
      </c>
      <c r="E1292" s="370" t="s">
        <v>318</v>
      </c>
    </row>
    <row r="1293" spans="1:5" ht="13.5" thickBot="1">
      <c r="A1293" s="361"/>
      <c r="B1293" s="362"/>
      <c r="C1293" s="363" t="s">
        <v>127</v>
      </c>
      <c r="D1293" s="364" t="s">
        <v>169</v>
      </c>
      <c r="E1293" s="371" t="s">
        <v>318</v>
      </c>
    </row>
    <row r="1294" spans="1:5" ht="13.5" thickBot="1">
      <c r="A1294" s="366"/>
      <c r="B1294" s="367"/>
      <c r="C1294" s="368" t="s">
        <v>369</v>
      </c>
      <c r="D1294" s="369" t="s">
        <v>169</v>
      </c>
      <c r="E1294" s="370" t="s">
        <v>637</v>
      </c>
    </row>
    <row r="1295" spans="1:5" ht="13.5" thickBot="1">
      <c r="A1295" s="669" t="s">
        <v>638</v>
      </c>
      <c r="B1295" s="670"/>
      <c r="C1295" s="670"/>
      <c r="D1295" s="670"/>
      <c r="E1295" s="671"/>
    </row>
    <row r="1296" spans="1:5" ht="13.5" thickBot="1">
      <c r="A1296" s="372" t="s">
        <v>144</v>
      </c>
      <c r="B1296" s="677" t="s">
        <v>639</v>
      </c>
      <c r="C1296" s="677"/>
      <c r="D1296" s="677"/>
      <c r="E1296" s="678"/>
    </row>
    <row r="1297" ht="13.5" thickBot="1"/>
    <row r="1298" spans="1:5" ht="13.5" thickBot="1">
      <c r="A1298" s="659" t="s">
        <v>191</v>
      </c>
      <c r="B1298" s="660"/>
      <c r="C1298" s="660"/>
      <c r="D1298" s="660"/>
      <c r="E1298" s="661"/>
    </row>
    <row r="1299" spans="1:5" ht="13.5" thickBot="1">
      <c r="A1299" s="662" t="s">
        <v>43</v>
      </c>
      <c r="B1299" s="663"/>
      <c r="C1299" s="381" t="s">
        <v>127</v>
      </c>
      <c r="D1299" s="664" t="s">
        <v>121</v>
      </c>
      <c r="E1299" s="665"/>
    </row>
    <row r="1300" spans="1:5" ht="13.5" thickBot="1">
      <c r="A1300" s="666">
        <v>41299</v>
      </c>
      <c r="B1300" s="667"/>
      <c r="C1300" s="667"/>
      <c r="D1300" s="667"/>
      <c r="E1300" s="668"/>
    </row>
    <row r="1301" spans="1:5" ht="13.5" thickBot="1">
      <c r="A1301" s="361" t="s">
        <v>196</v>
      </c>
      <c r="B1301" s="362" t="s">
        <v>149</v>
      </c>
      <c r="C1301" s="363" t="s">
        <v>246</v>
      </c>
      <c r="D1301" s="364"/>
      <c r="E1301" s="365"/>
    </row>
    <row r="1302" spans="1:5" ht="13.5" thickBot="1">
      <c r="A1302" s="366"/>
      <c r="B1302" s="367"/>
      <c r="C1302" s="368" t="s">
        <v>64</v>
      </c>
      <c r="D1302" s="369" t="s">
        <v>344</v>
      </c>
      <c r="E1302" s="370" t="s">
        <v>641</v>
      </c>
    </row>
    <row r="1303" spans="1:5" ht="13.5" thickBot="1">
      <c r="A1303" s="361"/>
      <c r="B1303" s="362"/>
      <c r="C1303" s="363" t="s">
        <v>227</v>
      </c>
      <c r="D1303" s="364" t="s">
        <v>171</v>
      </c>
      <c r="E1303" s="371" t="s">
        <v>450</v>
      </c>
    </row>
    <row r="1304" spans="1:5" ht="13.5" thickBot="1">
      <c r="A1304" s="366"/>
      <c r="B1304" s="367"/>
      <c r="C1304" s="368" t="s">
        <v>126</v>
      </c>
      <c r="D1304" s="369" t="s">
        <v>167</v>
      </c>
      <c r="E1304" s="370" t="s">
        <v>450</v>
      </c>
    </row>
    <row r="1305" spans="1:14" ht="13.5" thickBot="1">
      <c r="A1305" s="361"/>
      <c r="B1305" s="362"/>
      <c r="C1305" s="363" t="s">
        <v>127</v>
      </c>
      <c r="D1305" s="364" t="s">
        <v>366</v>
      </c>
      <c r="E1305" s="371" t="s">
        <v>182</v>
      </c>
      <c r="N1305">
        <f>5+8+7+12</f>
        <v>32</v>
      </c>
    </row>
    <row r="1306" spans="1:5" ht="13.5" thickBot="1">
      <c r="A1306" s="669" t="s">
        <v>642</v>
      </c>
      <c r="B1306" s="670"/>
      <c r="C1306" s="670"/>
      <c r="D1306" s="670"/>
      <c r="E1306" s="671"/>
    </row>
    <row r="1307" spans="1:5" ht="13.5" thickBot="1">
      <c r="A1307" s="372" t="s">
        <v>144</v>
      </c>
      <c r="B1307" s="677" t="s">
        <v>643</v>
      </c>
      <c r="C1307" s="677"/>
      <c r="D1307" s="677"/>
      <c r="E1307" s="678"/>
    </row>
    <row r="1308" ht="13.5" thickBot="1"/>
    <row r="1309" spans="1:5" ht="13.5" thickBot="1">
      <c r="A1309" s="659" t="s">
        <v>173</v>
      </c>
      <c r="B1309" s="660"/>
      <c r="C1309" s="660"/>
      <c r="D1309" s="660"/>
      <c r="E1309" s="661"/>
    </row>
    <row r="1310" spans="1:5" ht="13.5" thickBot="1">
      <c r="A1310" s="662" t="s">
        <v>46</v>
      </c>
      <c r="B1310" s="663"/>
      <c r="C1310" s="381" t="s">
        <v>333</v>
      </c>
      <c r="D1310" s="664" t="s">
        <v>116</v>
      </c>
      <c r="E1310" s="665"/>
    </row>
    <row r="1311" spans="1:5" ht="13.5" thickBot="1">
      <c r="A1311" s="666">
        <v>41300</v>
      </c>
      <c r="B1311" s="667"/>
      <c r="C1311" s="667"/>
      <c r="D1311" s="667"/>
      <c r="E1311" s="668"/>
    </row>
    <row r="1312" spans="1:5" ht="13.5" thickBot="1">
      <c r="A1312" s="361" t="s">
        <v>296</v>
      </c>
      <c r="B1312" s="362" t="s">
        <v>371</v>
      </c>
      <c r="C1312" s="363" t="s">
        <v>246</v>
      </c>
      <c r="D1312" s="364"/>
      <c r="E1312" s="365"/>
    </row>
    <row r="1313" spans="1:5" ht="13.5" thickBot="1">
      <c r="A1313" s="366" t="s">
        <v>296</v>
      </c>
      <c r="B1313" s="367" t="s">
        <v>150</v>
      </c>
      <c r="C1313" s="368" t="s">
        <v>247</v>
      </c>
      <c r="D1313" s="369"/>
      <c r="E1313" s="370"/>
    </row>
    <row r="1314" spans="1:5" ht="13.5" thickBot="1">
      <c r="A1314" s="361"/>
      <c r="B1314" s="362"/>
      <c r="C1314" s="363" t="s">
        <v>199</v>
      </c>
      <c r="D1314" s="364" t="s">
        <v>344</v>
      </c>
      <c r="E1314" s="371" t="s">
        <v>238</v>
      </c>
    </row>
    <row r="1315" spans="1:5" ht="13.5" thickBot="1">
      <c r="A1315" s="366" t="s">
        <v>504</v>
      </c>
      <c r="B1315" s="367" t="s">
        <v>163</v>
      </c>
      <c r="C1315" s="368" t="s">
        <v>200</v>
      </c>
      <c r="D1315" s="369"/>
      <c r="E1315" s="370"/>
    </row>
    <row r="1316" spans="1:5" ht="13.5" thickBot="1">
      <c r="A1316" s="361"/>
      <c r="B1316" s="362"/>
      <c r="C1316" s="363" t="s">
        <v>201</v>
      </c>
      <c r="D1316" s="364" t="s">
        <v>163</v>
      </c>
      <c r="E1316" s="371" t="s">
        <v>240</v>
      </c>
    </row>
    <row r="1317" spans="1:5" ht="13.5" thickBot="1">
      <c r="A1317" s="366"/>
      <c r="B1317" s="367"/>
      <c r="C1317" s="368" t="s">
        <v>198</v>
      </c>
      <c r="D1317" s="369" t="s">
        <v>304</v>
      </c>
      <c r="E1317" s="370" t="s">
        <v>645</v>
      </c>
    </row>
    <row r="1318" spans="1:5" ht="13.5" thickBot="1">
      <c r="A1318" s="361"/>
      <c r="B1318" s="362"/>
      <c r="C1318" s="363" t="s">
        <v>332</v>
      </c>
      <c r="D1318" s="364" t="s">
        <v>152</v>
      </c>
      <c r="E1318" s="371" t="s">
        <v>242</v>
      </c>
    </row>
    <row r="1319" spans="1:5" ht="13.5" thickBot="1">
      <c r="A1319" s="366"/>
      <c r="B1319" s="367"/>
      <c r="C1319" s="368" t="s">
        <v>333</v>
      </c>
      <c r="D1319" s="369" t="s">
        <v>169</v>
      </c>
      <c r="E1319" s="370" t="s">
        <v>330</v>
      </c>
    </row>
    <row r="1320" spans="1:5" ht="13.5" thickBot="1">
      <c r="A1320" s="669" t="s">
        <v>539</v>
      </c>
      <c r="B1320" s="670"/>
      <c r="C1320" s="670"/>
      <c r="D1320" s="670"/>
      <c r="E1320" s="671"/>
    </row>
    <row r="1321" spans="1:5" ht="13.5" thickBot="1">
      <c r="A1321" s="674" t="s">
        <v>646</v>
      </c>
      <c r="B1321" s="675"/>
      <c r="C1321" s="675"/>
      <c r="D1321" s="675"/>
      <c r="E1321" s="676"/>
    </row>
    <row r="1322" spans="1:5" ht="13.5" thickBot="1">
      <c r="A1322" s="372" t="s">
        <v>144</v>
      </c>
      <c r="B1322" s="677"/>
      <c r="C1322" s="677"/>
      <c r="D1322" s="677"/>
      <c r="E1322" s="678"/>
    </row>
    <row r="1323" ht="13.5" thickBot="1"/>
    <row r="1324" spans="1:5" ht="13.5" thickBot="1">
      <c r="A1324" s="659" t="s">
        <v>219</v>
      </c>
      <c r="B1324" s="660"/>
      <c r="C1324" s="660"/>
      <c r="D1324" s="660"/>
      <c r="E1324" s="661"/>
    </row>
    <row r="1325" spans="1:5" ht="13.5" thickBot="1">
      <c r="A1325" s="662" t="s">
        <v>115</v>
      </c>
      <c r="B1325" s="663"/>
      <c r="C1325" s="381" t="s">
        <v>77</v>
      </c>
      <c r="D1325" s="664" t="s">
        <v>41</v>
      </c>
      <c r="E1325" s="665"/>
    </row>
    <row r="1326" spans="1:5" ht="13.5" thickBot="1">
      <c r="A1326" s="666">
        <v>41301</v>
      </c>
      <c r="B1326" s="667"/>
      <c r="C1326" s="667"/>
      <c r="D1326" s="667"/>
      <c r="E1326" s="668"/>
    </row>
    <row r="1327" spans="1:5" ht="13.5" thickBot="1">
      <c r="A1327" s="361"/>
      <c r="B1327" s="362"/>
      <c r="C1327" s="363" t="s">
        <v>69</v>
      </c>
      <c r="D1327" s="364" t="s">
        <v>153</v>
      </c>
      <c r="E1327" s="365" t="s">
        <v>177</v>
      </c>
    </row>
    <row r="1328" spans="1:5" ht="13.5" thickBot="1">
      <c r="A1328" s="366" t="s">
        <v>234</v>
      </c>
      <c r="B1328" s="367" t="s">
        <v>206</v>
      </c>
      <c r="C1328" s="368" t="s">
        <v>64</v>
      </c>
      <c r="D1328" s="369"/>
      <c r="E1328" s="370" t="s">
        <v>57</v>
      </c>
    </row>
    <row r="1329" spans="1:5" ht="13.5" thickBot="1">
      <c r="A1329" s="361" t="s">
        <v>205</v>
      </c>
      <c r="B1329" s="362" t="s">
        <v>160</v>
      </c>
      <c r="C1329" s="363" t="s">
        <v>199</v>
      </c>
      <c r="D1329" s="364"/>
      <c r="E1329" s="371" t="s">
        <v>57</v>
      </c>
    </row>
    <row r="1330" spans="1:5" ht="13.5" thickBot="1">
      <c r="A1330" s="366"/>
      <c r="B1330" s="367"/>
      <c r="C1330" s="368" t="s">
        <v>226</v>
      </c>
      <c r="D1330" s="369" t="s">
        <v>260</v>
      </c>
      <c r="E1330" s="370" t="s">
        <v>177</v>
      </c>
    </row>
    <row r="1331" spans="1:5" ht="13.5" thickBot="1">
      <c r="A1331" s="361"/>
      <c r="B1331" s="362"/>
      <c r="C1331" s="363" t="s">
        <v>192</v>
      </c>
      <c r="D1331" s="364" t="s">
        <v>168</v>
      </c>
      <c r="E1331" s="371" t="s">
        <v>178</v>
      </c>
    </row>
    <row r="1332" spans="1:5" ht="13.5" thickBot="1">
      <c r="A1332" s="366" t="s">
        <v>347</v>
      </c>
      <c r="B1332" s="367" t="s">
        <v>366</v>
      </c>
      <c r="C1332" s="368" t="s">
        <v>198</v>
      </c>
      <c r="D1332" s="369"/>
      <c r="E1332" s="370"/>
    </row>
    <row r="1333" spans="1:5" ht="13.5" thickBot="1">
      <c r="A1333" s="361" t="s">
        <v>204</v>
      </c>
      <c r="B1333" s="362" t="s">
        <v>169</v>
      </c>
      <c r="C1333" s="363" t="s">
        <v>77</v>
      </c>
      <c r="D1333" s="364"/>
      <c r="E1333" s="371"/>
    </row>
    <row r="1334" spans="1:5" ht="13.5" thickBot="1">
      <c r="A1334" s="669" t="s">
        <v>143</v>
      </c>
      <c r="B1334" s="670"/>
      <c r="C1334" s="670"/>
      <c r="D1334" s="670"/>
      <c r="E1334" s="671"/>
    </row>
    <row r="1335" spans="1:5" ht="13.5" thickBot="1">
      <c r="A1335" s="674" t="s">
        <v>647</v>
      </c>
      <c r="B1335" s="675"/>
      <c r="C1335" s="675"/>
      <c r="D1335" s="675"/>
      <c r="E1335" s="676"/>
    </row>
    <row r="1336" spans="1:5" ht="13.5" thickBot="1">
      <c r="A1336" s="372" t="s">
        <v>144</v>
      </c>
      <c r="B1336" s="677" t="s">
        <v>648</v>
      </c>
      <c r="C1336" s="677"/>
      <c r="D1336" s="677"/>
      <c r="E1336" s="678"/>
    </row>
    <row r="1337" ht="13.5" thickBot="1"/>
    <row r="1338" spans="1:5" ht="13.5" thickBot="1">
      <c r="A1338" s="659" t="s">
        <v>173</v>
      </c>
      <c r="B1338" s="660"/>
      <c r="C1338" s="660"/>
      <c r="D1338" s="660"/>
      <c r="E1338" s="661"/>
    </row>
    <row r="1339" spans="1:5" ht="13.5" thickBot="1">
      <c r="A1339" s="662" t="s">
        <v>45</v>
      </c>
      <c r="B1339" s="663"/>
      <c r="C1339" s="381" t="s">
        <v>649</v>
      </c>
      <c r="D1339" s="664" t="s">
        <v>47</v>
      </c>
      <c r="E1339" s="665"/>
    </row>
    <row r="1340" spans="1:5" ht="13.5" thickBot="1">
      <c r="A1340" s="666">
        <v>41301</v>
      </c>
      <c r="B1340" s="667"/>
      <c r="C1340" s="667"/>
      <c r="D1340" s="667"/>
      <c r="E1340" s="668"/>
    </row>
    <row r="1341" spans="1:5" ht="13.5" thickBot="1">
      <c r="A1341" s="361" t="s">
        <v>326</v>
      </c>
      <c r="B1341" s="362" t="s">
        <v>158</v>
      </c>
      <c r="C1341" s="363" t="s">
        <v>246</v>
      </c>
      <c r="D1341" s="364"/>
      <c r="E1341" s="365"/>
    </row>
    <row r="1342" spans="1:5" ht="13.5" thickBot="1">
      <c r="A1342" s="366" t="s">
        <v>57</v>
      </c>
      <c r="B1342" s="367"/>
      <c r="C1342" s="368" t="s">
        <v>64</v>
      </c>
      <c r="D1342" s="369" t="s">
        <v>186</v>
      </c>
      <c r="E1342" s="370" t="s">
        <v>307</v>
      </c>
    </row>
    <row r="1343" spans="1:5" ht="13.5" thickBot="1">
      <c r="A1343" s="361" t="s">
        <v>650</v>
      </c>
      <c r="B1343" s="362" t="s">
        <v>257</v>
      </c>
      <c r="C1343" s="363" t="s">
        <v>199</v>
      </c>
      <c r="D1343" s="364"/>
      <c r="E1343" s="371"/>
    </row>
    <row r="1344" spans="1:5" ht="13.5" thickBot="1">
      <c r="A1344" s="366" t="s">
        <v>651</v>
      </c>
      <c r="B1344" s="367" t="s">
        <v>161</v>
      </c>
      <c r="C1344" s="368" t="s">
        <v>200</v>
      </c>
      <c r="D1344" s="369"/>
      <c r="E1344" s="370"/>
    </row>
    <row r="1345" spans="1:5" ht="13.5" thickBot="1">
      <c r="A1345" s="361" t="s">
        <v>57</v>
      </c>
      <c r="B1345" s="362"/>
      <c r="C1345" s="363" t="s">
        <v>201</v>
      </c>
      <c r="D1345" s="364" t="s">
        <v>150</v>
      </c>
      <c r="E1345" s="371" t="s">
        <v>427</v>
      </c>
    </row>
    <row r="1346" spans="1:5" ht="13.5" thickBot="1">
      <c r="A1346" s="366" t="s">
        <v>57</v>
      </c>
      <c r="B1346" s="367"/>
      <c r="C1346" s="368" t="s">
        <v>198</v>
      </c>
      <c r="D1346" s="369" t="s">
        <v>162</v>
      </c>
      <c r="E1346" s="370" t="s">
        <v>312</v>
      </c>
    </row>
    <row r="1347" spans="1:5" ht="13.5" thickBot="1">
      <c r="A1347" s="361" t="s">
        <v>326</v>
      </c>
      <c r="B1347" s="362" t="s">
        <v>345</v>
      </c>
      <c r="C1347" s="363" t="s">
        <v>77</v>
      </c>
      <c r="D1347" s="364"/>
      <c r="E1347" s="371" t="s">
        <v>57</v>
      </c>
    </row>
    <row r="1348" spans="1:5" ht="13.5" thickBot="1">
      <c r="A1348" s="366" t="s">
        <v>57</v>
      </c>
      <c r="B1348" s="367"/>
      <c r="C1348" s="368" t="s">
        <v>455</v>
      </c>
      <c r="D1348" s="369" t="s">
        <v>260</v>
      </c>
      <c r="E1348" s="370" t="s">
        <v>427</v>
      </c>
    </row>
    <row r="1349" spans="1:5" ht="13.5" thickBot="1">
      <c r="A1349" s="361" t="s">
        <v>651</v>
      </c>
      <c r="B1349" s="362" t="s">
        <v>165</v>
      </c>
      <c r="C1349" s="363" t="s">
        <v>325</v>
      </c>
      <c r="D1349" s="364"/>
      <c r="E1349" s="371"/>
    </row>
    <row r="1350" spans="1:5" ht="13.5" thickBot="1">
      <c r="A1350" s="366" t="s">
        <v>331</v>
      </c>
      <c r="B1350" s="367" t="s">
        <v>366</v>
      </c>
      <c r="C1350" s="368" t="s">
        <v>391</v>
      </c>
      <c r="D1350" s="369"/>
      <c r="E1350" s="370"/>
    </row>
    <row r="1351" spans="1:5" ht="13.5" thickBot="1">
      <c r="A1351" s="361" t="s">
        <v>586</v>
      </c>
      <c r="B1351" s="362" t="s">
        <v>366</v>
      </c>
      <c r="C1351" s="363" t="s">
        <v>338</v>
      </c>
      <c r="D1351" s="364"/>
      <c r="E1351" s="371"/>
    </row>
    <row r="1352" spans="1:5" ht="13.5" thickBot="1">
      <c r="A1352" s="366" t="s">
        <v>326</v>
      </c>
      <c r="B1352" s="367" t="s">
        <v>169</v>
      </c>
      <c r="C1352" s="368" t="s">
        <v>649</v>
      </c>
      <c r="D1352" s="369"/>
      <c r="E1352" s="370"/>
    </row>
    <row r="1353" spans="1:5" ht="13.5" thickBot="1">
      <c r="A1353" s="669" t="s">
        <v>143</v>
      </c>
      <c r="B1353" s="670"/>
      <c r="C1353" s="670"/>
      <c r="D1353" s="670"/>
      <c r="E1353" s="671"/>
    </row>
    <row r="1354" spans="1:5" ht="13.5" thickBot="1">
      <c r="A1354" s="372" t="s">
        <v>144</v>
      </c>
      <c r="B1354" s="677" t="s">
        <v>543</v>
      </c>
      <c r="C1354" s="677"/>
      <c r="D1354" s="677"/>
      <c r="E1354" s="678"/>
    </row>
    <row r="1355" ht="13.5" thickBot="1"/>
    <row r="1356" spans="1:5" ht="13.5" thickBot="1">
      <c r="A1356" s="659" t="s">
        <v>173</v>
      </c>
      <c r="B1356" s="660"/>
      <c r="C1356" s="660"/>
      <c r="D1356" s="660"/>
      <c r="E1356" s="661"/>
    </row>
    <row r="1357" spans="1:5" ht="13.5" thickBot="1">
      <c r="A1357" s="662" t="s">
        <v>42</v>
      </c>
      <c r="B1357" s="663"/>
      <c r="C1357" s="381" t="s">
        <v>131</v>
      </c>
      <c r="D1357" s="664" t="s">
        <v>58</v>
      </c>
      <c r="E1357" s="665"/>
    </row>
    <row r="1358" spans="1:5" ht="13.5" thickBot="1">
      <c r="A1358" s="666">
        <v>41301</v>
      </c>
      <c r="B1358" s="667"/>
      <c r="C1358" s="667"/>
      <c r="D1358" s="667"/>
      <c r="E1358" s="668"/>
    </row>
    <row r="1359" spans="1:5" ht="13.5" thickBot="1">
      <c r="A1359" s="361" t="s">
        <v>652</v>
      </c>
      <c r="B1359" s="362" t="s">
        <v>157</v>
      </c>
      <c r="C1359" s="363" t="s">
        <v>246</v>
      </c>
      <c r="D1359" s="364"/>
      <c r="E1359" s="365"/>
    </row>
    <row r="1360" spans="1:5" ht="13.5" thickBot="1">
      <c r="A1360" s="366"/>
      <c r="B1360" s="367"/>
      <c r="C1360" s="368" t="s">
        <v>64</v>
      </c>
      <c r="D1360" s="369" t="s">
        <v>149</v>
      </c>
      <c r="E1360" s="370" t="s">
        <v>376</v>
      </c>
    </row>
    <row r="1361" spans="1:5" ht="13.5" thickBot="1">
      <c r="A1361" s="361"/>
      <c r="B1361" s="362"/>
      <c r="C1361" s="363" t="s">
        <v>227</v>
      </c>
      <c r="D1361" s="364" t="s">
        <v>150</v>
      </c>
      <c r="E1361" s="371" t="s">
        <v>90</v>
      </c>
    </row>
    <row r="1362" spans="1:5" ht="13.5" thickBot="1">
      <c r="A1362" s="366"/>
      <c r="B1362" s="367"/>
      <c r="C1362" s="368" t="s">
        <v>126</v>
      </c>
      <c r="D1362" s="369" t="s">
        <v>162</v>
      </c>
      <c r="E1362" s="370" t="s">
        <v>90</v>
      </c>
    </row>
    <row r="1363" spans="1:5" ht="13.5" thickBot="1">
      <c r="A1363" s="361" t="s">
        <v>523</v>
      </c>
      <c r="B1363" s="362" t="s">
        <v>162</v>
      </c>
      <c r="C1363" s="363" t="s">
        <v>192</v>
      </c>
      <c r="D1363" s="364"/>
      <c r="E1363" s="371" t="s">
        <v>57</v>
      </c>
    </row>
    <row r="1364" spans="1:5" ht="13.5" thickBot="1">
      <c r="A1364" s="366"/>
      <c r="B1364" s="367"/>
      <c r="C1364" s="368" t="s">
        <v>128</v>
      </c>
      <c r="D1364" s="369" t="s">
        <v>372</v>
      </c>
      <c r="E1364" s="370" t="s">
        <v>258</v>
      </c>
    </row>
    <row r="1365" spans="1:5" ht="13.5" thickBot="1">
      <c r="A1365" s="361"/>
      <c r="B1365" s="362"/>
      <c r="C1365" s="363" t="s">
        <v>129</v>
      </c>
      <c r="D1365" s="364" t="s">
        <v>152</v>
      </c>
      <c r="E1365" s="371" t="s">
        <v>258</v>
      </c>
    </row>
    <row r="1366" spans="1:5" ht="13.5" thickBot="1">
      <c r="A1366" s="366"/>
      <c r="B1366" s="367"/>
      <c r="C1366" s="368" t="s">
        <v>130</v>
      </c>
      <c r="D1366" s="369" t="s">
        <v>373</v>
      </c>
      <c r="E1366" s="370" t="s">
        <v>418</v>
      </c>
    </row>
    <row r="1367" spans="1:5" ht="13.5" thickBot="1">
      <c r="A1367" s="361"/>
      <c r="B1367" s="362"/>
      <c r="C1367" s="363" t="s">
        <v>131</v>
      </c>
      <c r="D1367" s="364" t="s">
        <v>172</v>
      </c>
      <c r="E1367" s="371" t="s">
        <v>75</v>
      </c>
    </row>
    <row r="1368" spans="1:5" ht="13.5" thickBot="1">
      <c r="A1368" s="669" t="s">
        <v>653</v>
      </c>
      <c r="B1368" s="670"/>
      <c r="C1368" s="670"/>
      <c r="D1368" s="670"/>
      <c r="E1368" s="671"/>
    </row>
    <row r="1369" spans="1:5" ht="13.5" thickBot="1">
      <c r="A1369" s="674" t="s">
        <v>654</v>
      </c>
      <c r="B1369" s="675"/>
      <c r="C1369" s="675"/>
      <c r="D1369" s="675"/>
      <c r="E1369" s="676"/>
    </row>
    <row r="1370" spans="1:5" ht="13.5" thickBot="1">
      <c r="A1370" s="372" t="s">
        <v>144</v>
      </c>
      <c r="B1370" s="677" t="s">
        <v>562</v>
      </c>
      <c r="C1370" s="677"/>
      <c r="D1370" s="677"/>
      <c r="E1370" s="678"/>
    </row>
    <row r="1371" ht="13.5" thickBot="1"/>
    <row r="1372" spans="1:5" ht="13.5" thickBot="1">
      <c r="A1372" s="659" t="s">
        <v>219</v>
      </c>
      <c r="B1372" s="660"/>
      <c r="C1372" s="660"/>
      <c r="D1372" s="660"/>
      <c r="E1372" s="661"/>
    </row>
    <row r="1373" spans="1:5" ht="13.5" thickBot="1">
      <c r="A1373" s="662" t="s">
        <v>60</v>
      </c>
      <c r="B1373" s="663"/>
      <c r="C1373" s="381" t="s">
        <v>381</v>
      </c>
      <c r="D1373" s="664" t="s">
        <v>41</v>
      </c>
      <c r="E1373" s="665"/>
    </row>
    <row r="1374" spans="1:5" ht="13.5" thickBot="1">
      <c r="A1374" s="666">
        <v>41303</v>
      </c>
      <c r="B1374" s="667"/>
      <c r="C1374" s="667"/>
      <c r="D1374" s="667"/>
      <c r="E1374" s="668"/>
    </row>
    <row r="1375" spans="1:5" ht="13.5" thickBot="1">
      <c r="A1375" s="361" t="s">
        <v>617</v>
      </c>
      <c r="B1375" s="362" t="s">
        <v>435</v>
      </c>
      <c r="C1375" s="363" t="s">
        <v>246</v>
      </c>
      <c r="D1375" s="364"/>
      <c r="E1375" s="365"/>
    </row>
    <row r="1376" spans="1:5" ht="13.5" thickBot="1">
      <c r="A1376" s="366"/>
      <c r="B1376" s="367"/>
      <c r="C1376" s="368" t="s">
        <v>64</v>
      </c>
      <c r="D1376" s="369" t="s">
        <v>156</v>
      </c>
      <c r="E1376" s="370" t="s">
        <v>178</v>
      </c>
    </row>
    <row r="1377" spans="1:5" ht="13.5" thickBot="1">
      <c r="A1377" s="361" t="s">
        <v>318</v>
      </c>
      <c r="B1377" s="362" t="s">
        <v>157</v>
      </c>
      <c r="C1377" s="363" t="s">
        <v>199</v>
      </c>
      <c r="D1377" s="364"/>
      <c r="E1377" s="371"/>
    </row>
    <row r="1378" spans="1:5" ht="13.5" thickBot="1">
      <c r="A1378" s="366" t="s">
        <v>382</v>
      </c>
      <c r="B1378" s="367" t="s">
        <v>149</v>
      </c>
      <c r="C1378" s="368" t="s">
        <v>200</v>
      </c>
      <c r="D1378" s="369"/>
      <c r="E1378" s="370"/>
    </row>
    <row r="1379" spans="1:5" ht="13.5" thickBot="1">
      <c r="A1379" s="361" t="s">
        <v>57</v>
      </c>
      <c r="B1379" s="362"/>
      <c r="C1379" s="363" t="s">
        <v>201</v>
      </c>
      <c r="D1379" s="364" t="s">
        <v>170</v>
      </c>
      <c r="E1379" s="371" t="s">
        <v>176</v>
      </c>
    </row>
    <row r="1380" spans="1:5" ht="13.5" thickBot="1">
      <c r="A1380" s="366" t="s">
        <v>382</v>
      </c>
      <c r="B1380" s="367" t="s">
        <v>372</v>
      </c>
      <c r="C1380" s="368" t="s">
        <v>283</v>
      </c>
      <c r="D1380" s="369"/>
      <c r="E1380" s="370"/>
    </row>
    <row r="1381" spans="1:5" ht="13.5" thickBot="1">
      <c r="A1381" s="361" t="s">
        <v>233</v>
      </c>
      <c r="B1381" s="362" t="s">
        <v>155</v>
      </c>
      <c r="C1381" s="363" t="s">
        <v>381</v>
      </c>
      <c r="D1381" s="364"/>
      <c r="E1381" s="371"/>
    </row>
    <row r="1382" spans="1:5" ht="13.5" thickBot="1">
      <c r="A1382" s="669" t="s">
        <v>655</v>
      </c>
      <c r="B1382" s="670"/>
      <c r="C1382" s="670"/>
      <c r="D1382" s="670"/>
      <c r="E1382" s="671"/>
    </row>
    <row r="1383" spans="1:5" ht="13.5" thickBot="1">
      <c r="A1383" s="674" t="s">
        <v>480</v>
      </c>
      <c r="B1383" s="675"/>
      <c r="C1383" s="675"/>
      <c r="D1383" s="675"/>
      <c r="E1383" s="676"/>
    </row>
    <row r="1384" spans="1:5" ht="13.5" thickBot="1">
      <c r="A1384" s="372" t="s">
        <v>144</v>
      </c>
      <c r="B1384" s="677" t="s">
        <v>494</v>
      </c>
      <c r="C1384" s="677"/>
      <c r="D1384" s="677"/>
      <c r="E1384" s="678"/>
    </row>
    <row r="1385" ht="13.5" thickBot="1"/>
    <row r="1386" spans="1:5" ht="13.5" thickBot="1">
      <c r="A1386" s="659" t="s">
        <v>191</v>
      </c>
      <c r="B1386" s="660"/>
      <c r="C1386" s="660"/>
      <c r="D1386" s="660"/>
      <c r="E1386" s="661"/>
    </row>
    <row r="1387" spans="1:5" ht="13.5" thickBot="1">
      <c r="A1387" s="662" t="s">
        <v>43</v>
      </c>
      <c r="B1387" s="663"/>
      <c r="C1387" s="381" t="s">
        <v>657</v>
      </c>
      <c r="D1387" s="664" t="s">
        <v>47</v>
      </c>
      <c r="E1387" s="665"/>
    </row>
    <row r="1388" spans="1:5" ht="13.5" thickBot="1">
      <c r="A1388" s="666">
        <v>41303</v>
      </c>
      <c r="B1388" s="667"/>
      <c r="C1388" s="667"/>
      <c r="D1388" s="667"/>
      <c r="E1388" s="668"/>
    </row>
    <row r="1389" spans="1:5" ht="13.5" thickBot="1">
      <c r="A1389" s="361" t="s">
        <v>196</v>
      </c>
      <c r="B1389" s="362"/>
      <c r="C1389" s="363"/>
      <c r="D1389" s="364"/>
      <c r="E1389" s="365" t="s">
        <v>658</v>
      </c>
    </row>
    <row r="1390" spans="1:5" ht="13.5" thickBot="1">
      <c r="A1390" s="366" t="s">
        <v>196</v>
      </c>
      <c r="B1390" s="367"/>
      <c r="C1390" s="368"/>
      <c r="D1390" s="369"/>
      <c r="E1390" s="370" t="s">
        <v>658</v>
      </c>
    </row>
    <row r="1391" spans="1:5" ht="13.5" thickBot="1">
      <c r="A1391" s="361" t="s">
        <v>196</v>
      </c>
      <c r="B1391" s="362"/>
      <c r="C1391" s="363"/>
      <c r="D1391" s="364"/>
      <c r="E1391" s="371" t="s">
        <v>359</v>
      </c>
    </row>
    <row r="1392" spans="1:5" ht="13.5" thickBot="1">
      <c r="A1392" s="366" t="s">
        <v>196</v>
      </c>
      <c r="B1392" s="367"/>
      <c r="C1392" s="368"/>
      <c r="D1392" s="369"/>
      <c r="E1392" s="370"/>
    </row>
    <row r="1393" spans="1:5" ht="13.5" thickBot="1">
      <c r="A1393" s="361" t="s">
        <v>197</v>
      </c>
      <c r="B1393" s="362"/>
      <c r="C1393" s="363"/>
      <c r="D1393" s="364"/>
      <c r="E1393" s="371"/>
    </row>
    <row r="1394" spans="1:5" ht="13.5" thickBot="1">
      <c r="A1394" s="366" t="s">
        <v>197</v>
      </c>
      <c r="B1394" s="367"/>
      <c r="C1394" s="368"/>
      <c r="D1394" s="369"/>
      <c r="E1394" s="370"/>
    </row>
    <row r="1395" spans="1:5" ht="13.5" thickBot="1">
      <c r="A1395" s="361" t="s">
        <v>197</v>
      </c>
      <c r="B1395" s="362"/>
      <c r="C1395" s="363"/>
      <c r="D1395" s="364"/>
      <c r="E1395" s="371"/>
    </row>
    <row r="1396" spans="1:5" ht="13.5" thickBot="1">
      <c r="A1396" s="366" t="s">
        <v>197</v>
      </c>
      <c r="B1396" s="367"/>
      <c r="C1396" s="368"/>
      <c r="D1396" s="369"/>
      <c r="E1396" s="370"/>
    </row>
    <row r="1397" spans="1:5" ht="13.5" thickBot="1">
      <c r="A1397" s="361" t="s">
        <v>492</v>
      </c>
      <c r="B1397" s="362"/>
      <c r="C1397" s="363"/>
      <c r="D1397" s="364"/>
      <c r="E1397" s="371"/>
    </row>
    <row r="1398" spans="1:5" ht="13.5" thickBot="1">
      <c r="A1398" s="366" t="s">
        <v>285</v>
      </c>
      <c r="B1398" s="367"/>
      <c r="C1398" s="368"/>
      <c r="D1398" s="369"/>
      <c r="E1398" s="370"/>
    </row>
    <row r="1399" spans="1:5" ht="13.5" thickBot="1">
      <c r="A1399" s="361" t="s">
        <v>555</v>
      </c>
      <c r="B1399" s="362"/>
      <c r="C1399" s="363"/>
      <c r="D1399" s="364"/>
      <c r="E1399" s="371"/>
    </row>
    <row r="1400" spans="1:5" ht="13.5" thickBot="1">
      <c r="A1400" s="669" t="s">
        <v>659</v>
      </c>
      <c r="B1400" s="670"/>
      <c r="C1400" s="670"/>
      <c r="D1400" s="670"/>
      <c r="E1400" s="671"/>
    </row>
    <row r="1401" spans="1:5" ht="13.5" thickBot="1">
      <c r="A1401" s="372" t="s">
        <v>144</v>
      </c>
      <c r="B1401" s="677"/>
      <c r="C1401" s="677"/>
      <c r="D1401" s="677"/>
      <c r="E1401" s="678"/>
    </row>
    <row r="1402" ht="13.5" thickBot="1"/>
    <row r="1403" spans="1:5" ht="13.5" thickBot="1">
      <c r="A1403" s="659" t="s">
        <v>173</v>
      </c>
      <c r="B1403" s="660"/>
      <c r="C1403" s="660"/>
      <c r="D1403" s="660"/>
      <c r="E1403" s="661"/>
    </row>
    <row r="1404" spans="1:5" ht="13.5" thickBot="1">
      <c r="A1404" s="662" t="s">
        <v>45</v>
      </c>
      <c r="B1404" s="663"/>
      <c r="C1404" s="381" t="s">
        <v>613</v>
      </c>
      <c r="D1404" s="664" t="s">
        <v>115</v>
      </c>
      <c r="E1404" s="665"/>
    </row>
    <row r="1405" spans="1:5" ht="13.5" thickBot="1">
      <c r="A1405" s="666">
        <v>41304</v>
      </c>
      <c r="B1405" s="667"/>
      <c r="C1405" s="667"/>
      <c r="D1405" s="667"/>
      <c r="E1405" s="668"/>
    </row>
    <row r="1406" spans="1:5" ht="13.5" thickBot="1">
      <c r="A1406" s="361" t="s">
        <v>326</v>
      </c>
      <c r="B1406" s="362" t="s">
        <v>149</v>
      </c>
      <c r="C1406" s="363" t="s">
        <v>246</v>
      </c>
      <c r="D1406" s="364"/>
      <c r="E1406" s="365"/>
    </row>
    <row r="1407" spans="1:5" ht="13.5" thickBot="1">
      <c r="A1407" s="366" t="s">
        <v>57</v>
      </c>
      <c r="B1407" s="367"/>
      <c r="C1407" s="368" t="s">
        <v>64</v>
      </c>
      <c r="D1407" s="369" t="s">
        <v>159</v>
      </c>
      <c r="E1407" s="370" t="s">
        <v>234</v>
      </c>
    </row>
    <row r="1408" spans="1:5" ht="13.5" thickBot="1">
      <c r="A1408" s="361" t="s">
        <v>326</v>
      </c>
      <c r="B1408" s="362" t="s">
        <v>206</v>
      </c>
      <c r="C1408" s="363" t="s">
        <v>199</v>
      </c>
      <c r="D1408" s="364"/>
      <c r="E1408" s="371" t="s">
        <v>57</v>
      </c>
    </row>
    <row r="1409" spans="1:5" ht="13.5" thickBot="1">
      <c r="A1409" s="366" t="s">
        <v>57</v>
      </c>
      <c r="B1409" s="367"/>
      <c r="C1409" s="368" t="s">
        <v>226</v>
      </c>
      <c r="D1409" s="369" t="s">
        <v>303</v>
      </c>
      <c r="E1409" s="370" t="s">
        <v>204</v>
      </c>
    </row>
    <row r="1410" spans="1:5" ht="13.5" thickBot="1">
      <c r="A1410" s="361" t="s">
        <v>444</v>
      </c>
      <c r="B1410" s="362" t="s">
        <v>371</v>
      </c>
      <c r="C1410" s="363" t="s">
        <v>201</v>
      </c>
      <c r="D1410" s="364"/>
      <c r="E1410" s="371" t="s">
        <v>57</v>
      </c>
    </row>
    <row r="1411" spans="1:5" ht="13.5" thickBot="1">
      <c r="A1411" s="366" t="s">
        <v>326</v>
      </c>
      <c r="B1411" s="367" t="s">
        <v>207</v>
      </c>
      <c r="C1411" s="368" t="s">
        <v>283</v>
      </c>
      <c r="D1411" s="369"/>
      <c r="E1411" s="370" t="s">
        <v>57</v>
      </c>
    </row>
    <row r="1412" spans="1:5" ht="13.5" thickBot="1">
      <c r="A1412" s="361" t="s">
        <v>444</v>
      </c>
      <c r="B1412" s="362" t="s">
        <v>171</v>
      </c>
      <c r="C1412" s="363" t="s">
        <v>381</v>
      </c>
      <c r="D1412" s="364"/>
      <c r="E1412" s="371" t="s">
        <v>57</v>
      </c>
    </row>
    <row r="1413" spans="1:5" ht="13.5" thickBot="1">
      <c r="A1413" s="366" t="s">
        <v>651</v>
      </c>
      <c r="B1413" s="367" t="s">
        <v>260</v>
      </c>
      <c r="C1413" s="368" t="s">
        <v>252</v>
      </c>
      <c r="D1413" s="369"/>
      <c r="E1413" s="370" t="s">
        <v>57</v>
      </c>
    </row>
    <row r="1414" spans="1:5" ht="13.5" thickBot="1">
      <c r="A1414" s="361"/>
      <c r="B1414" s="362"/>
      <c r="C1414" s="363" t="s">
        <v>253</v>
      </c>
      <c r="D1414" s="364" t="s">
        <v>165</v>
      </c>
      <c r="E1414" s="371" t="s">
        <v>401</v>
      </c>
    </row>
    <row r="1415" spans="1:5" ht="13.5" thickBot="1">
      <c r="A1415" s="366"/>
      <c r="B1415" s="367"/>
      <c r="C1415" s="368" t="s">
        <v>391</v>
      </c>
      <c r="D1415" s="369" t="s">
        <v>372</v>
      </c>
      <c r="E1415" s="370" t="s">
        <v>347</v>
      </c>
    </row>
    <row r="1416" spans="1:5" ht="13.5" thickBot="1">
      <c r="A1416" s="361"/>
      <c r="B1416" s="362"/>
      <c r="C1416" s="363" t="s">
        <v>468</v>
      </c>
      <c r="D1416" s="364" t="s">
        <v>172</v>
      </c>
      <c r="E1416" s="371" t="s">
        <v>347</v>
      </c>
    </row>
    <row r="1417" spans="1:5" ht="13.5" thickBot="1">
      <c r="A1417" s="366"/>
      <c r="B1417" s="367"/>
      <c r="C1417" s="368" t="s">
        <v>613</v>
      </c>
      <c r="D1417" s="369" t="s">
        <v>169</v>
      </c>
      <c r="E1417" s="370" t="s">
        <v>205</v>
      </c>
    </row>
    <row r="1418" spans="1:5" ht="13.5" thickBot="1">
      <c r="A1418" s="669" t="s">
        <v>143</v>
      </c>
      <c r="B1418" s="670"/>
      <c r="C1418" s="670"/>
      <c r="D1418" s="670"/>
      <c r="E1418" s="671"/>
    </row>
    <row r="1419" spans="1:5" ht="13.5" thickBot="1">
      <c r="A1419" s="372" t="s">
        <v>144</v>
      </c>
      <c r="B1419" s="677" t="s">
        <v>660</v>
      </c>
      <c r="C1419" s="677"/>
      <c r="D1419" s="677"/>
      <c r="E1419" s="678"/>
    </row>
    <row r="1420" ht="13.5" thickBot="1"/>
    <row r="1421" spans="1:5" ht="13.5" thickBot="1">
      <c r="A1421" s="659" t="s">
        <v>191</v>
      </c>
      <c r="B1421" s="660"/>
      <c r="C1421" s="660"/>
      <c r="D1421" s="660"/>
      <c r="E1421" s="661"/>
    </row>
    <row r="1422" spans="1:5" ht="13.5" thickBot="1">
      <c r="A1422" s="662" t="s">
        <v>43</v>
      </c>
      <c r="B1422" s="663"/>
      <c r="C1422" s="381" t="s">
        <v>128</v>
      </c>
      <c r="D1422" s="664" t="s">
        <v>70</v>
      </c>
      <c r="E1422" s="665"/>
    </row>
    <row r="1423" spans="1:5" ht="13.5" thickBot="1">
      <c r="A1423" s="666">
        <v>41306</v>
      </c>
      <c r="B1423" s="667"/>
      <c r="C1423" s="667"/>
      <c r="D1423" s="667"/>
      <c r="E1423" s="668"/>
    </row>
    <row r="1424" spans="1:5" ht="13.5" thickBot="1">
      <c r="A1424" s="361"/>
      <c r="B1424" s="362"/>
      <c r="C1424" s="363" t="s">
        <v>69</v>
      </c>
      <c r="D1424" s="364"/>
      <c r="E1424" s="365" t="s">
        <v>209</v>
      </c>
    </row>
    <row r="1425" spans="1:5" ht="13.5" thickBot="1">
      <c r="A1425" s="366" t="s">
        <v>197</v>
      </c>
      <c r="B1425" s="367"/>
      <c r="C1425" s="368" t="s">
        <v>64</v>
      </c>
      <c r="D1425" s="369"/>
      <c r="E1425" s="370"/>
    </row>
    <row r="1426" spans="1:5" ht="13.5" thickBot="1">
      <c r="A1426" s="361"/>
      <c r="B1426" s="362"/>
      <c r="C1426" s="363" t="s">
        <v>227</v>
      </c>
      <c r="D1426" s="364"/>
      <c r="E1426" s="371" t="s">
        <v>465</v>
      </c>
    </row>
    <row r="1427" spans="1:5" ht="13.5" thickBot="1">
      <c r="A1427" s="366" t="s">
        <v>196</v>
      </c>
      <c r="B1427" s="367"/>
      <c r="C1427" s="368" t="s">
        <v>226</v>
      </c>
      <c r="D1427" s="369"/>
      <c r="E1427" s="370"/>
    </row>
    <row r="1428" spans="1:5" ht="13.5" thickBot="1">
      <c r="A1428" s="361"/>
      <c r="B1428" s="362"/>
      <c r="C1428" s="363" t="s">
        <v>192</v>
      </c>
      <c r="D1428" s="364"/>
      <c r="E1428" s="371" t="s">
        <v>399</v>
      </c>
    </row>
    <row r="1429" spans="1:5" ht="13.5" thickBot="1">
      <c r="A1429" s="366"/>
      <c r="B1429" s="367"/>
      <c r="C1429" s="368" t="s">
        <v>128</v>
      </c>
      <c r="D1429" s="369"/>
      <c r="E1429" s="370" t="s">
        <v>465</v>
      </c>
    </row>
    <row r="1430" spans="1:5" ht="13.5" thickBot="1">
      <c r="A1430" s="669" t="s">
        <v>143</v>
      </c>
      <c r="B1430" s="670"/>
      <c r="C1430" s="670"/>
      <c r="D1430" s="670"/>
      <c r="E1430" s="671"/>
    </row>
    <row r="1431" spans="1:5" ht="13.5" thickBot="1">
      <c r="A1431" s="372" t="s">
        <v>144</v>
      </c>
      <c r="B1431" s="677"/>
      <c r="C1431" s="677"/>
      <c r="D1431" s="677"/>
      <c r="E1431" s="678"/>
    </row>
    <row r="1432" ht="13.5" thickBot="1"/>
    <row r="1433" spans="1:5" ht="13.5" thickBot="1">
      <c r="A1433" s="659"/>
      <c r="B1433" s="660"/>
      <c r="C1433" s="660"/>
      <c r="D1433" s="660"/>
      <c r="E1433" s="661"/>
    </row>
    <row r="1434" spans="1:5" ht="13.5" thickBot="1">
      <c r="A1434" s="662" t="s">
        <v>70</v>
      </c>
      <c r="B1434" s="663"/>
      <c r="C1434" s="381" t="s">
        <v>661</v>
      </c>
      <c r="D1434" s="664" t="s">
        <v>46</v>
      </c>
      <c r="E1434" s="665"/>
    </row>
    <row r="1435" spans="1:5" ht="13.5" thickBot="1">
      <c r="A1435" s="666">
        <v>41311</v>
      </c>
      <c r="B1435" s="667"/>
      <c r="C1435" s="667"/>
      <c r="D1435" s="667"/>
      <c r="E1435" s="668"/>
    </row>
    <row r="1436" spans="1:5" ht="13.5" thickBot="1">
      <c r="A1436" s="679" t="s">
        <v>662</v>
      </c>
      <c r="B1436" s="680"/>
      <c r="C1436" s="680"/>
      <c r="D1436" s="680"/>
      <c r="E1436" s="681"/>
    </row>
    <row r="1437" spans="1:5" ht="13.5" thickBot="1">
      <c r="A1437" s="669" t="s">
        <v>663</v>
      </c>
      <c r="B1437" s="670"/>
      <c r="C1437" s="670"/>
      <c r="D1437" s="670"/>
      <c r="E1437" s="671"/>
    </row>
    <row r="1438" spans="1:5" ht="13.5" thickBot="1">
      <c r="A1438" s="372" t="s">
        <v>144</v>
      </c>
      <c r="B1438" s="677" t="s">
        <v>488</v>
      </c>
      <c r="C1438" s="677"/>
      <c r="D1438" s="677"/>
      <c r="E1438" s="678"/>
    </row>
    <row r="1439" ht="13.5" thickBot="1"/>
    <row r="1440" spans="1:5" ht="13.5" thickBot="1">
      <c r="A1440" s="659" t="s">
        <v>191</v>
      </c>
      <c r="B1440" s="660"/>
      <c r="C1440" s="660"/>
      <c r="D1440" s="660"/>
      <c r="E1440" s="661"/>
    </row>
    <row r="1441" spans="1:5" ht="13.5" thickBot="1">
      <c r="A1441" s="662" t="s">
        <v>58</v>
      </c>
      <c r="B1441" s="663"/>
      <c r="C1441" s="381" t="s">
        <v>192</v>
      </c>
      <c r="D1441" s="664" t="s">
        <v>43</v>
      </c>
      <c r="E1441" s="665"/>
    </row>
    <row r="1442" spans="1:5" ht="13.5" thickBot="1">
      <c r="A1442" s="666">
        <v>41310</v>
      </c>
      <c r="B1442" s="667"/>
      <c r="C1442" s="667"/>
      <c r="D1442" s="667"/>
      <c r="E1442" s="668"/>
    </row>
    <row r="1443" spans="1:5" ht="13.5" thickBot="1">
      <c r="A1443" s="361"/>
      <c r="B1443" s="362"/>
      <c r="C1443" s="363" t="s">
        <v>69</v>
      </c>
      <c r="D1443" s="364" t="s">
        <v>273</v>
      </c>
      <c r="E1443" s="365" t="s">
        <v>196</v>
      </c>
    </row>
    <row r="1444" spans="1:5" ht="13.5" thickBot="1">
      <c r="A1444" s="366"/>
      <c r="B1444" s="367"/>
      <c r="C1444" s="368" t="s">
        <v>124</v>
      </c>
      <c r="D1444" s="369" t="s">
        <v>171</v>
      </c>
      <c r="E1444" s="370" t="s">
        <v>197</v>
      </c>
    </row>
    <row r="1445" spans="1:5" ht="13.5" thickBot="1">
      <c r="A1445" s="361"/>
      <c r="B1445" s="362"/>
      <c r="C1445" s="363" t="s">
        <v>125</v>
      </c>
      <c r="D1445" s="364" t="s">
        <v>406</v>
      </c>
      <c r="E1445" s="371" t="s">
        <v>289</v>
      </c>
    </row>
    <row r="1446" spans="1:5" ht="13.5" thickBot="1">
      <c r="A1446" s="366" t="s">
        <v>376</v>
      </c>
      <c r="B1446" s="367" t="s">
        <v>373</v>
      </c>
      <c r="C1446" s="368" t="s">
        <v>126</v>
      </c>
      <c r="D1446" s="369"/>
      <c r="E1446" s="370"/>
    </row>
    <row r="1447" spans="1:5" ht="13.5" thickBot="1">
      <c r="A1447" s="361" t="s">
        <v>72</v>
      </c>
      <c r="B1447" s="362" t="s">
        <v>169</v>
      </c>
      <c r="C1447" s="363" t="s">
        <v>496</v>
      </c>
      <c r="D1447" s="364"/>
      <c r="E1447" s="371"/>
    </row>
    <row r="1448" spans="1:5" ht="13.5" thickBot="1">
      <c r="A1448" s="669" t="s">
        <v>666</v>
      </c>
      <c r="B1448" s="670"/>
      <c r="C1448" s="670"/>
      <c r="D1448" s="670"/>
      <c r="E1448" s="671"/>
    </row>
    <row r="1449" spans="1:5" ht="13.5" thickBot="1">
      <c r="A1449" s="372" t="s">
        <v>144</v>
      </c>
      <c r="B1449" s="677" t="s">
        <v>667</v>
      </c>
      <c r="C1449" s="677"/>
      <c r="D1449" s="677"/>
      <c r="E1449" s="678"/>
    </row>
    <row r="1450" ht="13.5" thickBot="1"/>
    <row r="1451" spans="1:5" ht="13.5" thickBot="1">
      <c r="A1451" s="659" t="s">
        <v>173</v>
      </c>
      <c r="B1451" s="660"/>
      <c r="C1451" s="660"/>
      <c r="D1451" s="660"/>
      <c r="E1451" s="661"/>
    </row>
    <row r="1452" spans="1:5" ht="13.5" thickBot="1">
      <c r="A1452" s="662" t="s">
        <v>121</v>
      </c>
      <c r="B1452" s="663"/>
      <c r="C1452" s="381" t="s">
        <v>502</v>
      </c>
      <c r="D1452" s="664" t="s">
        <v>41</v>
      </c>
      <c r="E1452" s="665"/>
    </row>
    <row r="1453" spans="1:5" ht="13.5" thickBot="1">
      <c r="A1453" s="666">
        <v>41311</v>
      </c>
      <c r="B1453" s="667"/>
      <c r="C1453" s="667"/>
      <c r="D1453" s="667"/>
      <c r="E1453" s="668"/>
    </row>
    <row r="1454" spans="1:5" ht="13.5" thickBot="1">
      <c r="A1454" s="361" t="s">
        <v>184</v>
      </c>
      <c r="B1454" s="362" t="s">
        <v>521</v>
      </c>
      <c r="C1454" s="363" t="s">
        <v>246</v>
      </c>
      <c r="D1454" s="364"/>
      <c r="E1454" s="365"/>
    </row>
    <row r="1455" spans="1:5" ht="13.5" thickBot="1">
      <c r="A1455" s="366" t="s">
        <v>182</v>
      </c>
      <c r="B1455" s="367" t="s">
        <v>157</v>
      </c>
      <c r="C1455" s="368" t="s">
        <v>603</v>
      </c>
      <c r="D1455" s="369"/>
      <c r="E1455" s="370"/>
    </row>
    <row r="1456" spans="1:5" ht="13.5" thickBot="1">
      <c r="A1456" s="361" t="s">
        <v>57</v>
      </c>
      <c r="B1456" s="362"/>
      <c r="C1456" s="363" t="s">
        <v>199</v>
      </c>
      <c r="D1456" s="364" t="s">
        <v>273</v>
      </c>
      <c r="E1456" s="371" t="s">
        <v>178</v>
      </c>
    </row>
    <row r="1457" spans="1:5" ht="13.5" thickBot="1">
      <c r="A1457" s="366" t="s">
        <v>182</v>
      </c>
      <c r="B1457" s="367" t="s">
        <v>187</v>
      </c>
      <c r="C1457" s="368" t="s">
        <v>200</v>
      </c>
      <c r="D1457" s="369"/>
      <c r="E1457" s="370"/>
    </row>
    <row r="1458" spans="1:5" ht="13.5" thickBot="1">
      <c r="A1458" s="361" t="s">
        <v>450</v>
      </c>
      <c r="B1458" s="362" t="s">
        <v>257</v>
      </c>
      <c r="C1458" s="363" t="s">
        <v>185</v>
      </c>
      <c r="D1458" s="364"/>
      <c r="E1458" s="371"/>
    </row>
    <row r="1459" spans="1:5" ht="13.5" thickBot="1">
      <c r="A1459" s="366" t="s">
        <v>182</v>
      </c>
      <c r="B1459" s="367" t="s">
        <v>150</v>
      </c>
      <c r="C1459" s="368" t="s">
        <v>308</v>
      </c>
      <c r="D1459" s="369"/>
      <c r="E1459" s="370"/>
    </row>
    <row r="1460" spans="1:5" ht="13.5" thickBot="1">
      <c r="A1460" s="361" t="s">
        <v>57</v>
      </c>
      <c r="B1460" s="362"/>
      <c r="C1460" s="363" t="s">
        <v>381</v>
      </c>
      <c r="D1460" s="364" t="s">
        <v>207</v>
      </c>
      <c r="E1460" s="371" t="s">
        <v>176</v>
      </c>
    </row>
    <row r="1461" spans="1:5" ht="13.5" thickBot="1">
      <c r="A1461" s="366" t="s">
        <v>57</v>
      </c>
      <c r="B1461" s="367"/>
      <c r="C1461" s="368" t="s">
        <v>339</v>
      </c>
      <c r="D1461" s="369" t="s">
        <v>166</v>
      </c>
      <c r="E1461" s="370" t="s">
        <v>177</v>
      </c>
    </row>
    <row r="1462" spans="1:5" ht="13.5" thickBot="1">
      <c r="A1462" s="361" t="s">
        <v>183</v>
      </c>
      <c r="B1462" s="362" t="s">
        <v>304</v>
      </c>
      <c r="C1462" s="363" t="s">
        <v>668</v>
      </c>
      <c r="D1462" s="364"/>
      <c r="E1462" s="371"/>
    </row>
    <row r="1463" spans="1:5" ht="13.5" thickBot="1">
      <c r="A1463" s="366" t="s">
        <v>322</v>
      </c>
      <c r="B1463" s="367" t="s">
        <v>374</v>
      </c>
      <c r="C1463" s="368" t="s">
        <v>245</v>
      </c>
      <c r="D1463" s="369"/>
      <c r="E1463" s="370"/>
    </row>
    <row r="1464" spans="1:5" ht="13.5" thickBot="1">
      <c r="A1464" s="361" t="s">
        <v>322</v>
      </c>
      <c r="B1464" s="362" t="s">
        <v>152</v>
      </c>
      <c r="C1464" s="363" t="s">
        <v>501</v>
      </c>
      <c r="D1464" s="364"/>
      <c r="E1464" s="371"/>
    </row>
    <row r="1465" spans="1:5" ht="13.5" thickBot="1">
      <c r="A1465" s="366" t="s">
        <v>671</v>
      </c>
      <c r="B1465" s="367" t="s">
        <v>172</v>
      </c>
      <c r="C1465" s="368" t="s">
        <v>502</v>
      </c>
      <c r="D1465" s="369"/>
      <c r="E1465" s="370"/>
    </row>
    <row r="1466" spans="1:5" ht="13.5" thickBot="1">
      <c r="A1466" s="669" t="s">
        <v>669</v>
      </c>
      <c r="B1466" s="670"/>
      <c r="C1466" s="670"/>
      <c r="D1466" s="670"/>
      <c r="E1466" s="671"/>
    </row>
    <row r="1467" spans="1:5" ht="13.5" thickBot="1">
      <c r="A1467" s="372" t="s">
        <v>144</v>
      </c>
      <c r="B1467" s="677" t="s">
        <v>670</v>
      </c>
      <c r="C1467" s="677"/>
      <c r="D1467" s="677"/>
      <c r="E1467" s="678"/>
    </row>
    <row r="1468" ht="13.5" thickBot="1"/>
    <row r="1469" spans="1:5" ht="13.5" thickBot="1">
      <c r="A1469" s="659" t="s">
        <v>173</v>
      </c>
      <c r="B1469" s="660"/>
      <c r="C1469" s="660"/>
      <c r="D1469" s="660"/>
      <c r="E1469" s="661"/>
    </row>
    <row r="1470" spans="1:5" ht="13.5" thickBot="1">
      <c r="A1470" s="662" t="s">
        <v>45</v>
      </c>
      <c r="B1470" s="663"/>
      <c r="C1470" s="381" t="s">
        <v>672</v>
      </c>
      <c r="D1470" s="664" t="s">
        <v>673</v>
      </c>
      <c r="E1470" s="665"/>
    </row>
    <row r="1471" spans="1:5" ht="13.5" thickBot="1">
      <c r="A1471" s="666">
        <v>41311</v>
      </c>
      <c r="B1471" s="667"/>
      <c r="C1471" s="667"/>
      <c r="D1471" s="667"/>
      <c r="E1471" s="668"/>
    </row>
    <row r="1472" spans="1:5" ht="13.5" thickBot="1">
      <c r="A1472" s="361"/>
      <c r="B1472" s="362"/>
      <c r="C1472" s="363" t="s">
        <v>69</v>
      </c>
      <c r="D1472" s="364" t="s">
        <v>521</v>
      </c>
      <c r="E1472" s="365" t="s">
        <v>180</v>
      </c>
    </row>
    <row r="1473" spans="1:5" ht="13.5" thickBot="1">
      <c r="A1473" s="366" t="s">
        <v>326</v>
      </c>
      <c r="B1473" s="367" t="s">
        <v>153</v>
      </c>
      <c r="C1473" s="368" t="s">
        <v>64</v>
      </c>
      <c r="D1473" s="369"/>
      <c r="E1473" s="370" t="s">
        <v>57</v>
      </c>
    </row>
    <row r="1474" spans="1:5" ht="13.5" thickBot="1">
      <c r="A1474" s="361" t="s">
        <v>336</v>
      </c>
      <c r="B1474" s="362" t="s">
        <v>435</v>
      </c>
      <c r="C1474" s="363" t="s">
        <v>199</v>
      </c>
      <c r="D1474" s="364"/>
      <c r="E1474" s="371" t="s">
        <v>57</v>
      </c>
    </row>
    <row r="1475" spans="1:5" ht="13.5" thickBot="1">
      <c r="A1475" s="366" t="s">
        <v>651</v>
      </c>
      <c r="B1475" s="367"/>
      <c r="C1475" s="368" t="s">
        <v>200</v>
      </c>
      <c r="D1475" s="369"/>
      <c r="E1475" s="370" t="s">
        <v>57</v>
      </c>
    </row>
    <row r="1476" spans="1:5" ht="13.5" thickBot="1">
      <c r="A1476" s="361" t="s">
        <v>57</v>
      </c>
      <c r="B1476" s="362"/>
      <c r="C1476" s="363" t="s">
        <v>201</v>
      </c>
      <c r="D1476" s="364" t="s">
        <v>186</v>
      </c>
      <c r="E1476" s="371" t="s">
        <v>522</v>
      </c>
    </row>
    <row r="1477" spans="1:5" ht="13.5" thickBot="1">
      <c r="A1477" s="366" t="s">
        <v>57</v>
      </c>
      <c r="B1477" s="367"/>
      <c r="C1477" s="368" t="s">
        <v>198</v>
      </c>
      <c r="D1477" s="369" t="s">
        <v>346</v>
      </c>
      <c r="E1477" s="370" t="s">
        <v>522</v>
      </c>
    </row>
    <row r="1478" spans="1:5" ht="13.5" thickBot="1">
      <c r="A1478" s="361" t="s">
        <v>331</v>
      </c>
      <c r="B1478" s="362"/>
      <c r="C1478" s="363" t="s">
        <v>77</v>
      </c>
      <c r="D1478" s="364"/>
      <c r="E1478" s="371" t="s">
        <v>57</v>
      </c>
    </row>
    <row r="1479" spans="1:5" ht="13.5" thickBot="1">
      <c r="A1479" s="366" t="s">
        <v>57</v>
      </c>
      <c r="B1479" s="367"/>
      <c r="C1479" s="368" t="s">
        <v>455</v>
      </c>
      <c r="D1479" s="369" t="s">
        <v>257</v>
      </c>
      <c r="E1479" s="370" t="s">
        <v>394</v>
      </c>
    </row>
    <row r="1480" spans="1:5" ht="13.5" thickBot="1">
      <c r="A1480" s="361" t="s">
        <v>326</v>
      </c>
      <c r="B1480" s="362"/>
      <c r="C1480" s="363" t="s">
        <v>325</v>
      </c>
      <c r="D1480" s="364"/>
      <c r="E1480" s="371" t="s">
        <v>57</v>
      </c>
    </row>
    <row r="1481" spans="1:5" ht="13.5" thickBot="1">
      <c r="A1481" s="366" t="s">
        <v>57</v>
      </c>
      <c r="B1481" s="367"/>
      <c r="C1481" s="368" t="s">
        <v>518</v>
      </c>
      <c r="D1481" s="369" t="s">
        <v>151</v>
      </c>
      <c r="E1481" s="370" t="s">
        <v>394</v>
      </c>
    </row>
    <row r="1482" spans="1:5" ht="13.5" thickBot="1">
      <c r="A1482" s="361" t="s">
        <v>57</v>
      </c>
      <c r="B1482" s="362"/>
      <c r="C1482" s="363" t="s">
        <v>519</v>
      </c>
      <c r="D1482" s="364" t="s">
        <v>171</v>
      </c>
      <c r="E1482" s="371" t="s">
        <v>522</v>
      </c>
    </row>
    <row r="1483" spans="1:5" ht="13.5" thickBot="1">
      <c r="A1483" s="366" t="s">
        <v>57</v>
      </c>
      <c r="B1483" s="367"/>
      <c r="C1483" s="368" t="s">
        <v>520</v>
      </c>
      <c r="D1483" s="369" t="s">
        <v>406</v>
      </c>
      <c r="E1483" s="370" t="s">
        <v>522</v>
      </c>
    </row>
    <row r="1484" spans="1:5" ht="13.5" thickBot="1">
      <c r="A1484" s="361" t="s">
        <v>326</v>
      </c>
      <c r="B1484" s="362"/>
      <c r="C1484" s="363" t="s">
        <v>485</v>
      </c>
      <c r="D1484" s="364"/>
      <c r="E1484" s="371" t="s">
        <v>57</v>
      </c>
    </row>
    <row r="1485" spans="1:5" ht="13.5" thickBot="1">
      <c r="A1485" s="366" t="s">
        <v>331</v>
      </c>
      <c r="B1485" s="367"/>
      <c r="C1485" s="368" t="s">
        <v>674</v>
      </c>
      <c r="D1485" s="369"/>
      <c r="E1485" s="370" t="s">
        <v>57</v>
      </c>
    </row>
    <row r="1486" spans="1:5" ht="13.5" thickBot="1">
      <c r="A1486" s="361" t="s">
        <v>331</v>
      </c>
      <c r="B1486" s="362" t="s">
        <v>428</v>
      </c>
      <c r="C1486" s="363" t="s">
        <v>675</v>
      </c>
      <c r="D1486" s="364"/>
      <c r="E1486" s="371" t="s">
        <v>57</v>
      </c>
    </row>
    <row r="1487" spans="1:5" ht="13.5" thickBot="1">
      <c r="A1487" s="366" t="s">
        <v>326</v>
      </c>
      <c r="B1487" s="367"/>
      <c r="C1487" s="368" t="s">
        <v>676</v>
      </c>
      <c r="D1487" s="369"/>
      <c r="E1487" s="370" t="s">
        <v>57</v>
      </c>
    </row>
    <row r="1488" spans="1:5" ht="13.5" thickBot="1">
      <c r="A1488" s="361" t="s">
        <v>326</v>
      </c>
      <c r="B1488" s="362"/>
      <c r="C1488" s="385" t="s">
        <v>677</v>
      </c>
      <c r="D1488" s="364"/>
      <c r="E1488" s="371" t="s">
        <v>57</v>
      </c>
    </row>
    <row r="1489" spans="1:5" ht="13.5" thickBot="1">
      <c r="A1489" s="366" t="s">
        <v>326</v>
      </c>
      <c r="B1489" s="367"/>
      <c r="C1489" s="368" t="s">
        <v>554</v>
      </c>
      <c r="D1489" s="369"/>
      <c r="E1489" s="370" t="s">
        <v>57</v>
      </c>
    </row>
    <row r="1490" spans="1:5" ht="13.5" thickBot="1">
      <c r="A1490" s="361"/>
      <c r="B1490" s="362"/>
      <c r="C1490" s="363" t="s">
        <v>678</v>
      </c>
      <c r="D1490" s="364" t="s">
        <v>155</v>
      </c>
      <c r="E1490" s="371" t="s">
        <v>180</v>
      </c>
    </row>
    <row r="1491" spans="1:5" ht="13.5" thickBot="1">
      <c r="A1491" s="366"/>
      <c r="B1491" s="367"/>
      <c r="C1491" s="368" t="s">
        <v>679</v>
      </c>
      <c r="D1491" s="369" t="s">
        <v>172</v>
      </c>
      <c r="E1491" s="370" t="s">
        <v>522</v>
      </c>
    </row>
    <row r="1492" spans="1:5" ht="13.5" thickBot="1">
      <c r="A1492" s="361"/>
      <c r="B1492" s="362"/>
      <c r="C1492" s="363" t="s">
        <v>672</v>
      </c>
      <c r="D1492" s="364" t="s">
        <v>169</v>
      </c>
      <c r="E1492" s="371" t="s">
        <v>320</v>
      </c>
    </row>
    <row r="1493" spans="1:5" ht="13.5" thickBot="1">
      <c r="A1493" s="669" t="s">
        <v>143</v>
      </c>
      <c r="B1493" s="670"/>
      <c r="C1493" s="670"/>
      <c r="D1493" s="670"/>
      <c r="E1493" s="671"/>
    </row>
    <row r="1494" spans="1:5" ht="13.5" thickBot="1">
      <c r="A1494" s="372" t="s">
        <v>144</v>
      </c>
      <c r="B1494" s="677" t="s">
        <v>680</v>
      </c>
      <c r="C1494" s="677"/>
      <c r="D1494" s="677"/>
      <c r="E1494" s="678"/>
    </row>
    <row r="1495" ht="13.5" thickBot="1"/>
    <row r="1496" spans="1:5" ht="13.5" thickBot="1">
      <c r="A1496" s="659" t="s">
        <v>219</v>
      </c>
      <c r="B1496" s="660"/>
      <c r="C1496" s="660"/>
      <c r="D1496" s="660"/>
      <c r="E1496" s="661"/>
    </row>
    <row r="1497" spans="1:5" ht="13.5" thickBot="1">
      <c r="A1497" s="662" t="s">
        <v>60</v>
      </c>
      <c r="B1497" s="663"/>
      <c r="C1497" s="381" t="s">
        <v>334</v>
      </c>
      <c r="D1497" s="664" t="s">
        <v>59</v>
      </c>
      <c r="E1497" s="665"/>
    </row>
    <row r="1498" spans="1:5" ht="13.5" thickBot="1">
      <c r="A1498" s="666">
        <v>41312</v>
      </c>
      <c r="B1498" s="667"/>
      <c r="C1498" s="667"/>
      <c r="D1498" s="667"/>
      <c r="E1498" s="668"/>
    </row>
    <row r="1499" spans="1:5" ht="13.5" thickBot="1">
      <c r="A1499" s="361"/>
      <c r="B1499" s="362"/>
      <c r="C1499" s="363" t="s">
        <v>69</v>
      </c>
      <c r="D1499" s="364" t="s">
        <v>158</v>
      </c>
      <c r="E1499" s="365" t="s">
        <v>265</v>
      </c>
    </row>
    <row r="1500" spans="1:5" ht="13.5" thickBot="1">
      <c r="A1500" s="366"/>
      <c r="B1500" s="367"/>
      <c r="C1500" s="368" t="s">
        <v>124</v>
      </c>
      <c r="D1500" s="369" t="s">
        <v>273</v>
      </c>
      <c r="E1500" s="370" t="s">
        <v>265</v>
      </c>
    </row>
    <row r="1501" spans="1:5" ht="13.5" thickBot="1">
      <c r="A1501" s="361" t="s">
        <v>682</v>
      </c>
      <c r="B1501" s="362" t="s">
        <v>187</v>
      </c>
      <c r="C1501" s="363" t="s">
        <v>227</v>
      </c>
      <c r="D1501" s="364"/>
      <c r="E1501" s="371"/>
    </row>
    <row r="1502" spans="1:5" ht="13.5" thickBot="1">
      <c r="A1502" s="366"/>
      <c r="B1502" s="367"/>
      <c r="C1502" s="368" t="s">
        <v>126</v>
      </c>
      <c r="D1502" s="369" t="s">
        <v>343</v>
      </c>
      <c r="E1502" s="370" t="s">
        <v>256</v>
      </c>
    </row>
    <row r="1503" spans="1:5" ht="13.5" thickBot="1">
      <c r="A1503" s="361" t="s">
        <v>617</v>
      </c>
      <c r="B1503" s="362" t="s">
        <v>150</v>
      </c>
      <c r="C1503" s="363" t="s">
        <v>192</v>
      </c>
      <c r="D1503" s="364"/>
      <c r="E1503" s="371" t="s">
        <v>57</v>
      </c>
    </row>
    <row r="1504" spans="1:5" ht="13.5" thickBot="1">
      <c r="A1504" s="366"/>
      <c r="B1504" s="367"/>
      <c r="C1504" s="368" t="s">
        <v>128</v>
      </c>
      <c r="D1504" s="369" t="s">
        <v>162</v>
      </c>
      <c r="E1504" s="370" t="s">
        <v>348</v>
      </c>
    </row>
    <row r="1505" spans="1:5" ht="13.5" thickBot="1">
      <c r="A1505" s="361" t="s">
        <v>317</v>
      </c>
      <c r="B1505" s="362" t="s">
        <v>344</v>
      </c>
      <c r="C1505" s="363" t="s">
        <v>332</v>
      </c>
      <c r="D1505" s="364"/>
      <c r="E1505" s="371" t="s">
        <v>57</v>
      </c>
    </row>
    <row r="1506" spans="1:5" ht="13.5" thickBot="1">
      <c r="A1506" s="366"/>
      <c r="B1506" s="367"/>
      <c r="C1506" s="368" t="s">
        <v>333</v>
      </c>
      <c r="D1506" s="369" t="s">
        <v>345</v>
      </c>
      <c r="E1506" s="370" t="s">
        <v>254</v>
      </c>
    </row>
    <row r="1507" spans="1:5" ht="13.5" thickBot="1">
      <c r="A1507" s="361"/>
      <c r="B1507" s="362"/>
      <c r="C1507" s="363" t="s">
        <v>334</v>
      </c>
      <c r="D1507" s="364" t="s">
        <v>366</v>
      </c>
      <c r="E1507" s="371" t="s">
        <v>265</v>
      </c>
    </row>
    <row r="1508" spans="1:5" ht="13.5" thickBot="1">
      <c r="A1508" s="669" t="s">
        <v>143</v>
      </c>
      <c r="B1508" s="670"/>
      <c r="C1508" s="670"/>
      <c r="D1508" s="670"/>
      <c r="E1508" s="671"/>
    </row>
    <row r="1509" spans="1:5" ht="13.5" thickBot="1">
      <c r="A1509" s="372" t="s">
        <v>144</v>
      </c>
      <c r="B1509" s="677" t="s">
        <v>681</v>
      </c>
      <c r="C1509" s="677"/>
      <c r="D1509" s="677"/>
      <c r="E1509" s="678"/>
    </row>
    <row r="1510" ht="13.5" thickBot="1"/>
    <row r="1511" spans="1:5" ht="13.5" thickBot="1">
      <c r="A1511" s="659" t="s">
        <v>219</v>
      </c>
      <c r="B1511" s="660"/>
      <c r="C1511" s="660"/>
      <c r="D1511" s="660"/>
      <c r="E1511" s="661"/>
    </row>
    <row r="1512" spans="1:5" ht="13.5" thickBot="1">
      <c r="A1512" s="662" t="s">
        <v>115</v>
      </c>
      <c r="B1512" s="663"/>
      <c r="C1512" s="381" t="s">
        <v>77</v>
      </c>
      <c r="D1512" s="664" t="s">
        <v>43</v>
      </c>
      <c r="E1512" s="665"/>
    </row>
    <row r="1513" spans="1:5" ht="13.5" thickBot="1">
      <c r="A1513" s="666">
        <v>41315</v>
      </c>
      <c r="B1513" s="667"/>
      <c r="C1513" s="667"/>
      <c r="D1513" s="667"/>
      <c r="E1513" s="668"/>
    </row>
    <row r="1514" spans="1:5" ht="13.5" thickBot="1">
      <c r="A1514" s="361" t="s">
        <v>342</v>
      </c>
      <c r="B1514" s="362" t="s">
        <v>186</v>
      </c>
      <c r="C1514" s="363" t="s">
        <v>246</v>
      </c>
      <c r="D1514" s="364"/>
      <c r="E1514" s="365"/>
    </row>
    <row r="1515" spans="1:5" ht="13.5" thickBot="1">
      <c r="A1515" s="366" t="s">
        <v>57</v>
      </c>
      <c r="B1515" s="367"/>
      <c r="C1515" s="368" t="s">
        <v>64</v>
      </c>
      <c r="D1515" s="369" t="s">
        <v>207</v>
      </c>
      <c r="E1515" s="370" t="s">
        <v>196</v>
      </c>
    </row>
    <row r="1516" spans="1:5" ht="13.5" thickBot="1">
      <c r="A1516" s="361" t="s">
        <v>57</v>
      </c>
      <c r="B1516" s="362"/>
      <c r="C1516" s="363" t="s">
        <v>227</v>
      </c>
      <c r="D1516" s="364" t="s">
        <v>406</v>
      </c>
      <c r="E1516" s="371" t="s">
        <v>492</v>
      </c>
    </row>
    <row r="1517" spans="1:5" ht="13.5" thickBot="1">
      <c r="A1517" s="366" t="s">
        <v>401</v>
      </c>
      <c r="B1517" s="367" t="s">
        <v>167</v>
      </c>
      <c r="C1517" s="368" t="s">
        <v>226</v>
      </c>
      <c r="D1517" s="369"/>
      <c r="E1517" s="370" t="s">
        <v>57</v>
      </c>
    </row>
    <row r="1518" spans="1:5" ht="13.5" thickBot="1">
      <c r="A1518" s="361" t="s">
        <v>57</v>
      </c>
      <c r="B1518" s="362"/>
      <c r="C1518" s="363" t="s">
        <v>192</v>
      </c>
      <c r="D1518" s="364" t="s">
        <v>168</v>
      </c>
      <c r="E1518" s="371" t="s">
        <v>196</v>
      </c>
    </row>
    <row r="1519" spans="1:5" ht="13.5" thickBot="1">
      <c r="A1519" s="366" t="s">
        <v>342</v>
      </c>
      <c r="B1519" s="367" t="s">
        <v>261</v>
      </c>
      <c r="C1519" s="368" t="s">
        <v>198</v>
      </c>
      <c r="D1519" s="369"/>
      <c r="E1519" s="370"/>
    </row>
    <row r="1520" spans="1:5" ht="13.5" thickBot="1">
      <c r="A1520" s="361" t="s">
        <v>401</v>
      </c>
      <c r="B1520" s="362" t="s">
        <v>208</v>
      </c>
      <c r="C1520" s="363" t="s">
        <v>516</v>
      </c>
      <c r="D1520" s="364"/>
      <c r="E1520" s="371"/>
    </row>
    <row r="1521" spans="1:5" ht="13.5" thickBot="1">
      <c r="A1521" s="669" t="s">
        <v>683</v>
      </c>
      <c r="B1521" s="670"/>
      <c r="C1521" s="670"/>
      <c r="D1521" s="670"/>
      <c r="E1521" s="671"/>
    </row>
    <row r="1522" spans="1:5" ht="13.5" thickBot="1">
      <c r="A1522" s="372" t="s">
        <v>144</v>
      </c>
      <c r="B1522" s="677"/>
      <c r="C1522" s="677"/>
      <c r="D1522" s="677"/>
      <c r="E1522" s="678"/>
    </row>
    <row r="1523" ht="13.5" thickBot="1"/>
    <row r="1524" spans="1:5" ht="13.5" thickBot="1">
      <c r="A1524" s="659" t="s">
        <v>173</v>
      </c>
      <c r="B1524" s="660"/>
      <c r="C1524" s="660"/>
      <c r="D1524" s="660"/>
      <c r="E1524" s="661"/>
    </row>
    <row r="1525" spans="1:5" ht="13.5" thickBot="1">
      <c r="A1525" s="662" t="s">
        <v>71</v>
      </c>
      <c r="B1525" s="663"/>
      <c r="C1525" s="381" t="s">
        <v>334</v>
      </c>
      <c r="D1525" s="664" t="s">
        <v>59</v>
      </c>
      <c r="E1525" s="665"/>
    </row>
    <row r="1526" spans="1:5" ht="13.5" thickBot="1">
      <c r="A1526" s="666">
        <v>41315</v>
      </c>
      <c r="B1526" s="667"/>
      <c r="C1526" s="667"/>
      <c r="D1526" s="667"/>
      <c r="E1526" s="668"/>
    </row>
    <row r="1527" spans="1:5" ht="13.5" thickBot="1">
      <c r="A1527" s="361"/>
      <c r="B1527" s="362"/>
      <c r="C1527" s="363" t="s">
        <v>69</v>
      </c>
      <c r="D1527" s="364" t="s">
        <v>202</v>
      </c>
      <c r="E1527" s="365" t="s">
        <v>408</v>
      </c>
    </row>
    <row r="1528" spans="1:5" ht="13.5" thickBot="1">
      <c r="A1528" s="366"/>
      <c r="B1528" s="367"/>
      <c r="C1528" s="368" t="s">
        <v>124</v>
      </c>
      <c r="D1528" s="369" t="s">
        <v>186</v>
      </c>
      <c r="E1528" s="370" t="s">
        <v>348</v>
      </c>
    </row>
    <row r="1529" spans="1:5" ht="13.5" thickBot="1">
      <c r="A1529" s="361"/>
      <c r="B1529" s="362"/>
      <c r="C1529" s="363" t="s">
        <v>125</v>
      </c>
      <c r="D1529" s="364" t="s">
        <v>159</v>
      </c>
      <c r="E1529" s="371" t="s">
        <v>547</v>
      </c>
    </row>
    <row r="1530" spans="1:5" ht="13.5" thickBot="1">
      <c r="A1530" s="366" t="s">
        <v>386</v>
      </c>
      <c r="B1530" s="367" t="s">
        <v>170</v>
      </c>
      <c r="C1530" s="368" t="s">
        <v>126</v>
      </c>
      <c r="D1530" s="369"/>
      <c r="E1530" s="370" t="s">
        <v>57</v>
      </c>
    </row>
    <row r="1531" spans="1:5" ht="13.5" thickBot="1">
      <c r="A1531" s="361" t="s">
        <v>364</v>
      </c>
      <c r="B1531" s="362" t="s">
        <v>345</v>
      </c>
      <c r="C1531" s="363" t="s">
        <v>192</v>
      </c>
      <c r="D1531" s="364"/>
      <c r="E1531" s="371" t="s">
        <v>57</v>
      </c>
    </row>
    <row r="1532" spans="1:5" ht="13.5" thickBot="1">
      <c r="A1532" s="366" t="s">
        <v>57</v>
      </c>
      <c r="B1532" s="367"/>
      <c r="C1532" s="368" t="s">
        <v>128</v>
      </c>
      <c r="D1532" s="369" t="s">
        <v>164</v>
      </c>
      <c r="E1532" s="370" t="s">
        <v>265</v>
      </c>
    </row>
    <row r="1533" spans="1:5" ht="13.5" thickBot="1">
      <c r="A1533" s="361" t="s">
        <v>57</v>
      </c>
      <c r="B1533" s="362"/>
      <c r="C1533" s="363" t="s">
        <v>129</v>
      </c>
      <c r="D1533" s="364" t="s">
        <v>304</v>
      </c>
      <c r="E1533" s="371" t="s">
        <v>408</v>
      </c>
    </row>
    <row r="1534" spans="1:5" ht="13.5" thickBot="1">
      <c r="A1534" s="366" t="s">
        <v>57</v>
      </c>
      <c r="B1534" s="367"/>
      <c r="C1534" s="368" t="s">
        <v>130</v>
      </c>
      <c r="D1534" s="369" t="s">
        <v>374</v>
      </c>
      <c r="E1534" s="370" t="s">
        <v>256</v>
      </c>
    </row>
    <row r="1535" spans="1:5" ht="13.5" thickBot="1">
      <c r="A1535" s="361" t="s">
        <v>386</v>
      </c>
      <c r="B1535" s="362" t="s">
        <v>154</v>
      </c>
      <c r="C1535" s="363" t="s">
        <v>400</v>
      </c>
      <c r="D1535" s="364"/>
      <c r="E1535" s="371"/>
    </row>
    <row r="1536" spans="1:5" ht="13.5" thickBot="1">
      <c r="A1536" s="669" t="s">
        <v>685</v>
      </c>
      <c r="B1536" s="670"/>
      <c r="C1536" s="670"/>
      <c r="D1536" s="670"/>
      <c r="E1536" s="671"/>
    </row>
    <row r="1537" spans="1:5" ht="13.5" thickBot="1">
      <c r="A1537" s="372" t="s">
        <v>144</v>
      </c>
      <c r="B1537" s="677" t="s">
        <v>686</v>
      </c>
      <c r="C1537" s="677"/>
      <c r="D1537" s="677"/>
      <c r="E1537" s="678"/>
    </row>
    <row r="1538" ht="13.5" thickBot="1"/>
    <row r="1539" spans="1:5" ht="13.5" thickBot="1">
      <c r="A1539" s="659" t="s">
        <v>173</v>
      </c>
      <c r="B1539" s="660"/>
      <c r="C1539" s="660"/>
      <c r="D1539" s="660"/>
      <c r="E1539" s="661"/>
    </row>
    <row r="1540" spans="1:5" ht="13.5" thickBot="1">
      <c r="A1540" s="662" t="s">
        <v>45</v>
      </c>
      <c r="B1540" s="663"/>
      <c r="C1540" s="381" t="s">
        <v>688</v>
      </c>
      <c r="D1540" s="664" t="s">
        <v>70</v>
      </c>
      <c r="E1540" s="665"/>
    </row>
    <row r="1541" spans="1:5" ht="13.5" thickBot="1">
      <c r="A1541" s="666">
        <v>41315</v>
      </c>
      <c r="B1541" s="667"/>
      <c r="C1541" s="667"/>
      <c r="D1541" s="667"/>
      <c r="E1541" s="668"/>
    </row>
    <row r="1542" spans="1:5" ht="13.5" thickBot="1">
      <c r="A1542" s="361" t="s">
        <v>327</v>
      </c>
      <c r="B1542" s="362"/>
      <c r="C1542" s="363" t="s">
        <v>246</v>
      </c>
      <c r="D1542" s="364"/>
      <c r="E1542" s="365"/>
    </row>
    <row r="1543" spans="1:5" ht="13.5" thickBot="1">
      <c r="A1543" s="366" t="s">
        <v>331</v>
      </c>
      <c r="B1543" s="367"/>
      <c r="C1543" s="368" t="s">
        <v>247</v>
      </c>
      <c r="D1543" s="369"/>
      <c r="E1543" s="370"/>
    </row>
    <row r="1544" spans="1:5" ht="13.5" thickBot="1">
      <c r="A1544" s="361" t="s">
        <v>326</v>
      </c>
      <c r="B1544" s="362"/>
      <c r="C1544" s="363" t="s">
        <v>248</v>
      </c>
      <c r="D1544" s="364"/>
      <c r="E1544" s="371"/>
    </row>
    <row r="1545" spans="1:5" ht="13.5" thickBot="1">
      <c r="A1545" s="366" t="s">
        <v>326</v>
      </c>
      <c r="B1545" s="367"/>
      <c r="C1545" s="368" t="s">
        <v>249</v>
      </c>
      <c r="D1545" s="369"/>
      <c r="E1545" s="370"/>
    </row>
    <row r="1546" spans="1:5" ht="13.5" thickBot="1">
      <c r="A1546" s="361" t="s">
        <v>57</v>
      </c>
      <c r="B1546" s="362"/>
      <c r="C1546" s="363" t="s">
        <v>185</v>
      </c>
      <c r="D1546" s="364"/>
      <c r="E1546" s="371" t="s">
        <v>551</v>
      </c>
    </row>
    <row r="1547" spans="1:5" ht="13.5" thickBot="1">
      <c r="A1547" s="366" t="s">
        <v>651</v>
      </c>
      <c r="B1547" s="367"/>
      <c r="C1547" s="368" t="s">
        <v>308</v>
      </c>
      <c r="D1547" s="369"/>
      <c r="E1547" s="370" t="s">
        <v>57</v>
      </c>
    </row>
    <row r="1548" spans="1:5" ht="13.5" thickBot="1">
      <c r="A1548" s="361" t="s">
        <v>57</v>
      </c>
      <c r="B1548" s="362"/>
      <c r="C1548" s="363" t="s">
        <v>381</v>
      </c>
      <c r="D1548" s="364"/>
      <c r="E1548" s="371" t="s">
        <v>551</v>
      </c>
    </row>
    <row r="1549" spans="1:5" ht="13.5" thickBot="1">
      <c r="A1549" s="366" t="s">
        <v>326</v>
      </c>
      <c r="B1549" s="367"/>
      <c r="C1549" s="368" t="s">
        <v>252</v>
      </c>
      <c r="D1549" s="369"/>
      <c r="E1549" s="370" t="s">
        <v>57</v>
      </c>
    </row>
    <row r="1550" spans="1:5" ht="13.5" thickBot="1">
      <c r="A1550" s="361" t="s">
        <v>57</v>
      </c>
      <c r="B1550" s="362"/>
      <c r="C1550" s="363" t="s">
        <v>253</v>
      </c>
      <c r="D1550" s="364"/>
      <c r="E1550" s="371" t="s">
        <v>551</v>
      </c>
    </row>
    <row r="1551" spans="1:5" ht="13.5" thickBot="1">
      <c r="A1551" s="366" t="s">
        <v>57</v>
      </c>
      <c r="B1551" s="367"/>
      <c r="C1551" s="368" t="s">
        <v>391</v>
      </c>
      <c r="D1551" s="369"/>
      <c r="E1551" s="370" t="s">
        <v>463</v>
      </c>
    </row>
    <row r="1552" spans="1:5" ht="13.5" thickBot="1">
      <c r="A1552" s="361" t="s">
        <v>57</v>
      </c>
      <c r="B1552" s="362"/>
      <c r="C1552" s="363" t="s">
        <v>468</v>
      </c>
      <c r="D1552" s="364"/>
      <c r="E1552" s="371" t="s">
        <v>587</v>
      </c>
    </row>
    <row r="1553" spans="1:5" ht="13.5" thickBot="1">
      <c r="A1553" s="366" t="s">
        <v>651</v>
      </c>
      <c r="B1553" s="367"/>
      <c r="C1553" s="368" t="s">
        <v>469</v>
      </c>
      <c r="D1553" s="369"/>
      <c r="E1553" s="370"/>
    </row>
    <row r="1554" spans="1:5" ht="13.5" thickBot="1">
      <c r="A1554" s="361" t="s">
        <v>327</v>
      </c>
      <c r="B1554" s="362"/>
      <c r="C1554" s="363" t="s">
        <v>689</v>
      </c>
      <c r="D1554" s="364"/>
      <c r="E1554" s="371"/>
    </row>
    <row r="1555" spans="1:5" ht="13.5" thickBot="1">
      <c r="A1555" s="669" t="s">
        <v>143</v>
      </c>
      <c r="B1555" s="670"/>
      <c r="C1555" s="670"/>
      <c r="D1555" s="670"/>
      <c r="E1555" s="671"/>
    </row>
    <row r="1556" spans="1:5" ht="13.5" thickBot="1">
      <c r="A1556" s="372" t="s">
        <v>144</v>
      </c>
      <c r="B1556" s="677" t="s">
        <v>690</v>
      </c>
      <c r="C1556" s="677"/>
      <c r="D1556" s="677"/>
      <c r="E1556" s="678"/>
    </row>
    <row r="1557" ht="13.5" thickBot="1"/>
    <row r="1558" spans="1:5" ht="13.5" thickBot="1">
      <c r="A1558" s="659" t="s">
        <v>63</v>
      </c>
      <c r="B1558" s="660"/>
      <c r="C1558" s="660"/>
      <c r="D1558" s="660"/>
      <c r="E1558" s="661"/>
    </row>
    <row r="1559" spans="1:5" ht="13.5" thickBot="1">
      <c r="A1559" s="662" t="s">
        <v>41</v>
      </c>
      <c r="B1559" s="663"/>
      <c r="C1559" s="381" t="s">
        <v>185</v>
      </c>
      <c r="D1559" s="664" t="s">
        <v>46</v>
      </c>
      <c r="E1559" s="665"/>
    </row>
    <row r="1560" spans="1:5" ht="13.5" thickBot="1">
      <c r="A1560" s="666">
        <v>41316</v>
      </c>
      <c r="B1560" s="667"/>
      <c r="C1560" s="667"/>
      <c r="D1560" s="667"/>
      <c r="E1560" s="668"/>
    </row>
    <row r="1561" spans="1:5" ht="13.5" thickBot="1">
      <c r="A1561" s="361" t="s">
        <v>145</v>
      </c>
      <c r="B1561" s="362" t="s">
        <v>434</v>
      </c>
      <c r="C1561" s="363" t="s">
        <v>246</v>
      </c>
      <c r="D1561" s="364"/>
      <c r="E1561" s="365"/>
    </row>
    <row r="1562" spans="1:5" ht="13.5" thickBot="1">
      <c r="A1562" s="366" t="s">
        <v>176</v>
      </c>
      <c r="B1562" s="367" t="s">
        <v>343</v>
      </c>
      <c r="C1562" s="368" t="s">
        <v>247</v>
      </c>
      <c r="D1562" s="369"/>
      <c r="E1562" s="370"/>
    </row>
    <row r="1563" spans="1:5" ht="13.5" thickBot="1">
      <c r="A1563" s="361" t="s">
        <v>145</v>
      </c>
      <c r="B1563" s="362" t="s">
        <v>163</v>
      </c>
      <c r="C1563" s="363" t="s">
        <v>248</v>
      </c>
      <c r="D1563" s="364"/>
      <c r="E1563" s="371"/>
    </row>
    <row r="1564" spans="1:5" ht="13.5" thickBot="1">
      <c r="A1564" s="366" t="s">
        <v>176</v>
      </c>
      <c r="B1564" s="367" t="s">
        <v>260</v>
      </c>
      <c r="C1564" s="368" t="s">
        <v>249</v>
      </c>
      <c r="D1564" s="369"/>
      <c r="E1564" s="370"/>
    </row>
    <row r="1565" spans="1:5" ht="13.5" thickBot="1">
      <c r="A1565" s="361"/>
      <c r="B1565" s="362"/>
      <c r="C1565" s="363" t="s">
        <v>185</v>
      </c>
      <c r="D1565" s="364" t="s">
        <v>168</v>
      </c>
      <c r="E1565" s="371" t="s">
        <v>195</v>
      </c>
    </row>
    <row r="1566" spans="1:5" ht="13.5" thickBot="1">
      <c r="A1566" s="669" t="s">
        <v>143</v>
      </c>
      <c r="B1566" s="670"/>
      <c r="C1566" s="670"/>
      <c r="D1566" s="670"/>
      <c r="E1566" s="671"/>
    </row>
    <row r="1567" spans="1:5" ht="13.5" thickBot="1">
      <c r="A1567" s="372" t="s">
        <v>144</v>
      </c>
      <c r="B1567" s="677"/>
      <c r="C1567" s="677"/>
      <c r="D1567" s="677"/>
      <c r="E1567" s="678"/>
    </row>
    <row r="1568" ht="13.5" thickBot="1"/>
    <row r="1569" spans="1:5" ht="13.5" thickBot="1">
      <c r="A1569" s="659" t="s">
        <v>191</v>
      </c>
      <c r="B1569" s="660"/>
      <c r="C1569" s="660"/>
      <c r="D1569" s="660"/>
      <c r="E1569" s="661"/>
    </row>
    <row r="1570" spans="1:5" ht="13.5" thickBot="1">
      <c r="A1570" s="662" t="s">
        <v>59</v>
      </c>
      <c r="B1570" s="663"/>
      <c r="C1570" s="381" t="s">
        <v>308</v>
      </c>
      <c r="D1570" s="664" t="s">
        <v>121</v>
      </c>
      <c r="E1570" s="665"/>
    </row>
    <row r="1571" spans="1:5" ht="13.5" thickBot="1">
      <c r="A1571" s="666">
        <v>41318</v>
      </c>
      <c r="B1571" s="667"/>
      <c r="C1571" s="667"/>
      <c r="D1571" s="667"/>
      <c r="E1571" s="668"/>
    </row>
    <row r="1572" spans="1:5" ht="13.5" thickBot="1">
      <c r="A1572" s="361" t="s">
        <v>292</v>
      </c>
      <c r="B1572" s="362" t="s">
        <v>255</v>
      </c>
      <c r="C1572" s="363" t="s">
        <v>246</v>
      </c>
      <c r="D1572" s="364"/>
      <c r="E1572" s="365"/>
    </row>
    <row r="1573" spans="1:5" ht="13.5" thickBot="1">
      <c r="A1573" s="366" t="s">
        <v>265</v>
      </c>
      <c r="B1573" s="367" t="s">
        <v>187</v>
      </c>
      <c r="C1573" s="368" t="s">
        <v>247</v>
      </c>
      <c r="D1573" s="369"/>
      <c r="E1573" s="370"/>
    </row>
    <row r="1574" spans="1:5" ht="13.5" thickBot="1">
      <c r="A1574" s="361" t="s">
        <v>57</v>
      </c>
      <c r="B1574" s="362"/>
      <c r="C1574" s="363" t="s">
        <v>199</v>
      </c>
      <c r="D1574" s="364" t="s">
        <v>151</v>
      </c>
      <c r="E1574" s="371" t="s">
        <v>450</v>
      </c>
    </row>
    <row r="1575" spans="1:5" ht="13.5" thickBot="1">
      <c r="A1575" s="366" t="s">
        <v>265</v>
      </c>
      <c r="B1575" s="367" t="s">
        <v>165</v>
      </c>
      <c r="C1575" s="368" t="s">
        <v>200</v>
      </c>
      <c r="D1575" s="369"/>
      <c r="E1575" s="370"/>
    </row>
    <row r="1576" spans="1:5" ht="13.5" thickBot="1">
      <c r="A1576" s="361" t="s">
        <v>547</v>
      </c>
      <c r="B1576" s="362" t="s">
        <v>208</v>
      </c>
      <c r="C1576" s="363" t="s">
        <v>185</v>
      </c>
      <c r="D1576" s="364"/>
      <c r="E1576" s="371"/>
    </row>
    <row r="1577" spans="1:5" ht="13.5" thickBot="1">
      <c r="A1577" s="366" t="s">
        <v>265</v>
      </c>
      <c r="B1577" s="367" t="s">
        <v>169</v>
      </c>
      <c r="C1577" s="368" t="s">
        <v>308</v>
      </c>
      <c r="D1577" s="369"/>
      <c r="E1577" s="370"/>
    </row>
    <row r="1578" spans="1:5" ht="13.5" thickBot="1">
      <c r="A1578" s="669" t="s">
        <v>692</v>
      </c>
      <c r="B1578" s="670"/>
      <c r="C1578" s="670"/>
      <c r="D1578" s="670"/>
      <c r="E1578" s="671"/>
    </row>
    <row r="1579" spans="1:5" ht="13.5" thickBot="1">
      <c r="A1579" s="372" t="s">
        <v>144</v>
      </c>
      <c r="B1579" s="677" t="s">
        <v>268</v>
      </c>
      <c r="C1579" s="677"/>
      <c r="D1579" s="677"/>
      <c r="E1579" s="678"/>
    </row>
    <row r="1580" ht="13.5" thickBot="1"/>
    <row r="1581" spans="1:5" ht="13.5" thickBot="1">
      <c r="A1581" s="659" t="s">
        <v>219</v>
      </c>
      <c r="B1581" s="660"/>
      <c r="C1581" s="660"/>
      <c r="D1581" s="660"/>
      <c r="E1581" s="661"/>
    </row>
    <row r="1582" spans="1:5" ht="13.5" thickBot="1">
      <c r="A1582" s="662" t="s">
        <v>60</v>
      </c>
      <c r="B1582" s="663"/>
      <c r="C1582" s="381" t="s">
        <v>693</v>
      </c>
      <c r="D1582" s="664" t="s">
        <v>115</v>
      </c>
      <c r="E1582" s="665"/>
    </row>
    <row r="1583" spans="1:5" ht="13.5" thickBot="1">
      <c r="A1583" s="666">
        <v>41319</v>
      </c>
      <c r="B1583" s="667"/>
      <c r="C1583" s="667"/>
      <c r="D1583" s="667"/>
      <c r="E1583" s="668"/>
    </row>
    <row r="1584" spans="1:5" ht="13.5" thickBot="1">
      <c r="A1584" s="361" t="s">
        <v>472</v>
      </c>
      <c r="B1584" s="362" t="s">
        <v>156</v>
      </c>
      <c r="C1584" s="363" t="s">
        <v>246</v>
      </c>
      <c r="D1584" s="364"/>
      <c r="E1584" s="365"/>
    </row>
    <row r="1585" spans="1:5" ht="13.5" thickBot="1">
      <c r="A1585" s="366" t="s">
        <v>472</v>
      </c>
      <c r="B1585" s="367" t="s">
        <v>149</v>
      </c>
      <c r="C1585" s="368" t="s">
        <v>247</v>
      </c>
      <c r="D1585" s="369"/>
      <c r="E1585" s="370"/>
    </row>
    <row r="1586" spans="1:5" ht="13.5" thickBot="1">
      <c r="A1586" s="361" t="s">
        <v>57</v>
      </c>
      <c r="B1586" s="362"/>
      <c r="C1586" s="363" t="s">
        <v>199</v>
      </c>
      <c r="D1586" s="364" t="s">
        <v>206</v>
      </c>
      <c r="E1586" s="371" t="s">
        <v>533</v>
      </c>
    </row>
    <row r="1587" spans="1:5" ht="13.5" thickBot="1">
      <c r="A1587" s="366" t="s">
        <v>57</v>
      </c>
      <c r="B1587" s="367"/>
      <c r="C1587" s="368" t="s">
        <v>226</v>
      </c>
      <c r="D1587" s="369" t="s">
        <v>162</v>
      </c>
      <c r="E1587" s="370" t="s">
        <v>533</v>
      </c>
    </row>
    <row r="1588" spans="1:5" ht="13.5" thickBot="1">
      <c r="A1588" s="361" t="s">
        <v>57</v>
      </c>
      <c r="B1588" s="362"/>
      <c r="C1588" s="363" t="s">
        <v>192</v>
      </c>
      <c r="D1588" s="364" t="s">
        <v>344</v>
      </c>
      <c r="E1588" s="371" t="s">
        <v>342</v>
      </c>
    </row>
    <row r="1589" spans="1:5" ht="13.5" thickBot="1">
      <c r="A1589" s="366" t="s">
        <v>472</v>
      </c>
      <c r="B1589" s="367" t="s">
        <v>345</v>
      </c>
      <c r="C1589" s="368" t="s">
        <v>198</v>
      </c>
      <c r="D1589" s="369"/>
      <c r="E1589" s="370" t="s">
        <v>57</v>
      </c>
    </row>
    <row r="1590" spans="1:5" ht="13.5" thickBot="1">
      <c r="A1590" s="361" t="s">
        <v>57</v>
      </c>
      <c r="B1590" s="362"/>
      <c r="C1590" s="363" t="s">
        <v>332</v>
      </c>
      <c r="D1590" s="364" t="s">
        <v>164</v>
      </c>
      <c r="E1590" s="371" t="s">
        <v>342</v>
      </c>
    </row>
    <row r="1591" spans="1:5" ht="13.5" thickBot="1">
      <c r="A1591" s="366" t="s">
        <v>682</v>
      </c>
      <c r="B1591" s="367" t="s">
        <v>373</v>
      </c>
      <c r="C1591" s="368" t="s">
        <v>455</v>
      </c>
      <c r="D1591" s="369"/>
      <c r="E1591" s="370"/>
    </row>
    <row r="1592" spans="1:5" ht="13.5" thickBot="1">
      <c r="A1592" s="361" t="s">
        <v>694</v>
      </c>
      <c r="B1592" s="362" t="s">
        <v>169</v>
      </c>
      <c r="C1592" s="363" t="s">
        <v>693</v>
      </c>
      <c r="D1592" s="364"/>
      <c r="E1592" s="371"/>
    </row>
    <row r="1593" spans="1:5" ht="13.5" thickBot="1">
      <c r="A1593" s="669" t="s">
        <v>695</v>
      </c>
      <c r="B1593" s="670"/>
      <c r="C1593" s="670"/>
      <c r="D1593" s="670"/>
      <c r="E1593" s="671"/>
    </row>
    <row r="1594" spans="1:5" ht="13.5" thickBot="1">
      <c r="A1594" s="372" t="s">
        <v>144</v>
      </c>
      <c r="B1594" s="677" t="s">
        <v>243</v>
      </c>
      <c r="C1594" s="677"/>
      <c r="D1594" s="677"/>
      <c r="E1594" s="678"/>
    </row>
    <row r="1595" ht="13.5" thickBot="1"/>
    <row r="1596" spans="1:5" ht="13.5" thickBot="1">
      <c r="A1596" s="659" t="s">
        <v>191</v>
      </c>
      <c r="B1596" s="660"/>
      <c r="C1596" s="660"/>
      <c r="D1596" s="660"/>
      <c r="E1596" s="661"/>
    </row>
    <row r="1597" spans="1:5" ht="13.5" thickBot="1">
      <c r="A1597" s="662" t="s">
        <v>43</v>
      </c>
      <c r="B1597" s="663"/>
      <c r="C1597" s="381" t="s">
        <v>64</v>
      </c>
      <c r="D1597" s="664" t="s">
        <v>41</v>
      </c>
      <c r="E1597" s="665"/>
    </row>
    <row r="1598" spans="1:5" ht="13.5" thickBot="1">
      <c r="A1598" s="666">
        <v>41320</v>
      </c>
      <c r="B1598" s="667"/>
      <c r="C1598" s="667"/>
      <c r="D1598" s="667"/>
      <c r="E1598" s="668"/>
    </row>
    <row r="1599" spans="1:5" ht="13.5" thickBot="1">
      <c r="A1599" s="361" t="s">
        <v>284</v>
      </c>
      <c r="B1599" s="362"/>
      <c r="C1599" s="363" t="s">
        <v>246</v>
      </c>
      <c r="D1599" s="364"/>
      <c r="E1599" s="365"/>
    </row>
    <row r="1600" spans="1:5" ht="13.5" thickBot="1">
      <c r="A1600" s="366"/>
      <c r="B1600" s="367"/>
      <c r="C1600" s="368" t="s">
        <v>64</v>
      </c>
      <c r="D1600" s="369"/>
      <c r="E1600" s="370" t="s">
        <v>176</v>
      </c>
    </row>
    <row r="1601" spans="1:5" ht="13.5" thickBot="1">
      <c r="A1601" s="669" t="s">
        <v>696</v>
      </c>
      <c r="B1601" s="670"/>
      <c r="C1601" s="670"/>
      <c r="D1601" s="670"/>
      <c r="E1601" s="671"/>
    </row>
    <row r="1602" spans="1:5" ht="13.5" thickBot="1">
      <c r="A1602" s="372" t="s">
        <v>144</v>
      </c>
      <c r="B1602" s="677" t="s">
        <v>697</v>
      </c>
      <c r="C1602" s="677"/>
      <c r="D1602" s="677"/>
      <c r="E1602" s="678"/>
    </row>
    <row r="1603" ht="13.5" thickBot="1"/>
    <row r="1604" spans="1:5" ht="13.5" thickBot="1">
      <c r="A1604" s="659" t="s">
        <v>173</v>
      </c>
      <c r="B1604" s="660"/>
      <c r="C1604" s="660"/>
      <c r="D1604" s="660"/>
      <c r="E1604" s="661"/>
    </row>
    <row r="1605" spans="1:5" ht="13.5" thickBot="1">
      <c r="A1605" s="662" t="s">
        <v>71</v>
      </c>
      <c r="B1605" s="663"/>
      <c r="C1605" s="381" t="s">
        <v>503</v>
      </c>
      <c r="D1605" s="664" t="s">
        <v>42</v>
      </c>
      <c r="E1605" s="665"/>
    </row>
    <row r="1606" spans="1:5" ht="13.5" thickBot="1">
      <c r="A1606" s="666">
        <v>41321</v>
      </c>
      <c r="B1606" s="667"/>
      <c r="C1606" s="667"/>
      <c r="D1606" s="667"/>
      <c r="E1606" s="668"/>
    </row>
    <row r="1607" spans="1:5" ht="13.5" thickBot="1">
      <c r="A1607" s="361" t="s">
        <v>364</v>
      </c>
      <c r="B1607" s="362"/>
      <c r="C1607" s="363"/>
      <c r="D1607" s="364"/>
      <c r="E1607" s="365" t="s">
        <v>320</v>
      </c>
    </row>
    <row r="1608" spans="1:5" ht="13.5" thickBot="1">
      <c r="A1608" s="366" t="s">
        <v>364</v>
      </c>
      <c r="B1608" s="367"/>
      <c r="C1608" s="368"/>
      <c r="D1608" s="369"/>
      <c r="E1608" s="370" t="s">
        <v>180</v>
      </c>
    </row>
    <row r="1609" spans="1:5" ht="13.5" thickBot="1">
      <c r="A1609" s="361" t="s">
        <v>364</v>
      </c>
      <c r="B1609" s="362"/>
      <c r="C1609" s="363"/>
      <c r="D1609" s="364"/>
      <c r="E1609" s="371" t="s">
        <v>523</v>
      </c>
    </row>
    <row r="1610" spans="1:5" ht="13.5" thickBot="1">
      <c r="A1610" s="366" t="s">
        <v>699</v>
      </c>
      <c r="B1610" s="367"/>
      <c r="C1610" s="368"/>
      <c r="D1610" s="369"/>
      <c r="E1610" s="370" t="s">
        <v>701</v>
      </c>
    </row>
    <row r="1611" spans="1:5" ht="13.5" thickBot="1">
      <c r="A1611" s="361" t="s">
        <v>699</v>
      </c>
      <c r="B1611" s="362"/>
      <c r="C1611" s="363"/>
      <c r="D1611" s="364"/>
      <c r="E1611" s="371"/>
    </row>
    <row r="1612" spans="1:5" ht="13.5" thickBot="1">
      <c r="A1612" s="366" t="s">
        <v>281</v>
      </c>
      <c r="B1612" s="367"/>
      <c r="C1612" s="368"/>
      <c r="D1612" s="369"/>
      <c r="E1612" s="370"/>
    </row>
    <row r="1613" spans="1:5" ht="13.5" thickBot="1">
      <c r="A1613" s="361" t="s">
        <v>278</v>
      </c>
      <c r="B1613" s="362"/>
      <c r="C1613" s="363"/>
      <c r="D1613" s="364"/>
      <c r="E1613" s="371"/>
    </row>
    <row r="1614" spans="1:5" ht="13.5" thickBot="1">
      <c r="A1614" s="366" t="s">
        <v>276</v>
      </c>
      <c r="B1614" s="367"/>
      <c r="C1614" s="368"/>
      <c r="D1614" s="369"/>
      <c r="E1614" s="370"/>
    </row>
    <row r="1615" spans="1:5" ht="13.5" thickBot="1">
      <c r="A1615" s="361" t="s">
        <v>700</v>
      </c>
      <c r="B1615" s="362"/>
      <c r="C1615" s="363"/>
      <c r="D1615" s="364"/>
      <c r="E1615" s="371"/>
    </row>
    <row r="1616" spans="1:5" ht="13.5" thickBot="1">
      <c r="A1616" s="669" t="s">
        <v>698</v>
      </c>
      <c r="B1616" s="670"/>
      <c r="C1616" s="670"/>
      <c r="D1616" s="670"/>
      <c r="E1616" s="671"/>
    </row>
    <row r="1617" spans="1:5" ht="13.5" thickBot="1">
      <c r="A1617" s="372" t="s">
        <v>144</v>
      </c>
      <c r="B1617" s="677" t="s">
        <v>425</v>
      </c>
      <c r="C1617" s="677"/>
      <c r="D1617" s="677"/>
      <c r="E1617" s="678"/>
    </row>
    <row r="1618" ht="13.5" thickBot="1"/>
    <row r="1619" spans="1:5" ht="13.5" thickBot="1">
      <c r="A1619" s="659" t="s">
        <v>173</v>
      </c>
      <c r="B1619" s="660"/>
      <c r="C1619" s="660"/>
      <c r="D1619" s="660"/>
      <c r="E1619" s="661"/>
    </row>
    <row r="1620" spans="1:5" ht="13.5" thickBot="1">
      <c r="A1620" s="662" t="s">
        <v>71</v>
      </c>
      <c r="B1620" s="663"/>
      <c r="C1620" s="381" t="s">
        <v>595</v>
      </c>
      <c r="D1620" s="664" t="s">
        <v>46</v>
      </c>
      <c r="E1620" s="665"/>
    </row>
    <row r="1621" spans="1:5" ht="13.5" thickBot="1">
      <c r="A1621" s="666">
        <v>41322</v>
      </c>
      <c r="B1621" s="667"/>
      <c r="C1621" s="667"/>
      <c r="D1621" s="667"/>
      <c r="E1621" s="668"/>
    </row>
    <row r="1622" spans="1:5" ht="13.5" thickBot="1">
      <c r="A1622" s="361" t="s">
        <v>281</v>
      </c>
      <c r="B1622" s="362"/>
      <c r="C1622" s="363"/>
      <c r="D1622" s="364"/>
      <c r="E1622" s="365" t="s">
        <v>296</v>
      </c>
    </row>
    <row r="1623" spans="1:5" ht="13.5" thickBot="1">
      <c r="A1623" s="366" t="s">
        <v>276</v>
      </c>
      <c r="B1623" s="367"/>
      <c r="C1623" s="368"/>
      <c r="D1623" s="369"/>
      <c r="E1623" s="370"/>
    </row>
    <row r="1624" spans="1:5" ht="13.5" thickBot="1">
      <c r="A1624" s="361" t="s">
        <v>276</v>
      </c>
      <c r="B1624" s="362"/>
      <c r="C1624" s="363"/>
      <c r="D1624" s="364"/>
      <c r="E1624" s="371"/>
    </row>
    <row r="1625" spans="1:5" ht="13.5" thickBot="1">
      <c r="A1625" s="366" t="s">
        <v>276</v>
      </c>
      <c r="B1625" s="367"/>
      <c r="C1625" s="368"/>
      <c r="D1625" s="369"/>
      <c r="E1625" s="370"/>
    </row>
    <row r="1626" spans="1:5" ht="13.5" thickBot="1">
      <c r="A1626" s="361" t="s">
        <v>700</v>
      </c>
      <c r="B1626" s="362"/>
      <c r="C1626" s="363"/>
      <c r="D1626" s="364"/>
      <c r="E1626" s="371"/>
    </row>
    <row r="1627" spans="1:5" ht="13.5" thickBot="1">
      <c r="A1627" s="366" t="s">
        <v>700</v>
      </c>
      <c r="B1627" s="367"/>
      <c r="C1627" s="368"/>
      <c r="D1627" s="369"/>
      <c r="E1627" s="370"/>
    </row>
    <row r="1628" spans="1:5" ht="13.5" thickBot="1">
      <c r="A1628" s="361" t="s">
        <v>364</v>
      </c>
      <c r="B1628" s="362"/>
      <c r="C1628" s="363"/>
      <c r="D1628" s="364"/>
      <c r="E1628" s="371"/>
    </row>
    <row r="1629" spans="1:5" ht="13.5" thickBot="1">
      <c r="A1629" s="366" t="s">
        <v>364</v>
      </c>
      <c r="B1629" s="367"/>
      <c r="C1629" s="368"/>
      <c r="D1629" s="369"/>
      <c r="E1629" s="370"/>
    </row>
    <row r="1630" spans="1:5" ht="13.5" thickBot="1">
      <c r="A1630" s="361" t="s">
        <v>278</v>
      </c>
      <c r="B1630" s="362"/>
      <c r="C1630" s="363"/>
      <c r="D1630" s="364"/>
      <c r="E1630" s="371"/>
    </row>
    <row r="1631" spans="1:5" ht="13.5" thickBot="1">
      <c r="A1631" s="669" t="s">
        <v>712</v>
      </c>
      <c r="B1631" s="670"/>
      <c r="C1631" s="670"/>
      <c r="D1631" s="670"/>
      <c r="E1631" s="671"/>
    </row>
    <row r="1632" spans="1:5" ht="13.5" thickBot="1">
      <c r="A1632" s="372" t="s">
        <v>144</v>
      </c>
      <c r="B1632" s="677" t="s">
        <v>713</v>
      </c>
      <c r="C1632" s="677"/>
      <c r="D1632" s="677"/>
      <c r="E1632" s="678"/>
    </row>
    <row r="1633" ht="13.5" thickBot="1"/>
    <row r="1634" spans="1:5" ht="13.5" thickBot="1">
      <c r="A1634" s="659" t="s">
        <v>219</v>
      </c>
      <c r="B1634" s="660"/>
      <c r="C1634" s="660"/>
      <c r="D1634" s="660"/>
      <c r="E1634" s="661"/>
    </row>
    <row r="1635" spans="1:5" ht="13.5" thickBot="1">
      <c r="A1635" s="662" t="s">
        <v>70</v>
      </c>
      <c r="B1635" s="663"/>
      <c r="C1635" s="381" t="s">
        <v>201</v>
      </c>
      <c r="D1635" s="664" t="s">
        <v>115</v>
      </c>
      <c r="E1635" s="665"/>
    </row>
    <row r="1636" spans="1:5" ht="13.5" thickBot="1">
      <c r="A1636" s="666">
        <v>41322</v>
      </c>
      <c r="B1636" s="667"/>
      <c r="C1636" s="667"/>
      <c r="D1636" s="667"/>
      <c r="E1636" s="668"/>
    </row>
    <row r="1637" spans="1:5" ht="13.5" thickBot="1">
      <c r="A1637" s="361" t="s">
        <v>630</v>
      </c>
      <c r="B1637" s="362"/>
      <c r="C1637" s="363"/>
      <c r="D1637" s="364"/>
      <c r="E1637" s="365" t="s">
        <v>471</v>
      </c>
    </row>
    <row r="1638" spans="1:5" ht="13.5" thickBot="1">
      <c r="A1638" s="366" t="s">
        <v>630</v>
      </c>
      <c r="B1638" s="367"/>
      <c r="C1638" s="368"/>
      <c r="D1638" s="369"/>
      <c r="E1638" s="370" t="s">
        <v>575</v>
      </c>
    </row>
    <row r="1639" spans="1:5" ht="13.5" thickBot="1">
      <c r="A1639" s="361" t="s">
        <v>399</v>
      </c>
      <c r="B1639" s="362"/>
      <c r="C1639" s="363"/>
      <c r="D1639" s="364"/>
      <c r="E1639" s="371"/>
    </row>
    <row r="1640" spans="1:5" ht="13.5" thickBot="1">
      <c r="A1640" s="669" t="s">
        <v>211</v>
      </c>
      <c r="B1640" s="670"/>
      <c r="C1640" s="670"/>
      <c r="D1640" s="670"/>
      <c r="E1640" s="671"/>
    </row>
    <row r="1641" spans="1:5" ht="13.5" thickBot="1">
      <c r="A1641" s="372" t="s">
        <v>144</v>
      </c>
      <c r="B1641" s="677" t="s">
        <v>557</v>
      </c>
      <c r="C1641" s="677"/>
      <c r="D1641" s="677"/>
      <c r="E1641" s="678"/>
    </row>
    <row r="1642" ht="13.5" thickBot="1"/>
    <row r="1643" spans="1:5" ht="13.5" thickBot="1">
      <c r="A1643" s="659" t="s">
        <v>173</v>
      </c>
      <c r="B1643" s="660"/>
      <c r="C1643" s="660"/>
      <c r="D1643" s="660"/>
      <c r="E1643" s="661"/>
    </row>
    <row r="1644" spans="1:5" ht="13.5" thickBot="1">
      <c r="A1644" s="662" t="s">
        <v>116</v>
      </c>
      <c r="B1644" s="663"/>
      <c r="C1644" s="381" t="s">
        <v>192</v>
      </c>
      <c r="D1644" s="664" t="s">
        <v>121</v>
      </c>
      <c r="E1644" s="665"/>
    </row>
    <row r="1645" spans="1:5" ht="13.5" thickBot="1">
      <c r="A1645" s="666">
        <v>41322</v>
      </c>
      <c r="B1645" s="667"/>
      <c r="C1645" s="667"/>
      <c r="D1645" s="667"/>
      <c r="E1645" s="668"/>
    </row>
    <row r="1646" spans="1:5" ht="13.5" thickBot="1">
      <c r="A1646" s="361" t="s">
        <v>299</v>
      </c>
      <c r="B1646" s="362"/>
      <c r="C1646" s="363"/>
      <c r="D1646" s="364"/>
      <c r="E1646" s="365" t="s">
        <v>450</v>
      </c>
    </row>
    <row r="1647" spans="1:5" ht="13.5" thickBot="1">
      <c r="A1647" s="366" t="s">
        <v>476</v>
      </c>
      <c r="B1647" s="367"/>
      <c r="C1647" s="368"/>
      <c r="D1647" s="369"/>
      <c r="E1647" s="370" t="s">
        <v>182</v>
      </c>
    </row>
    <row r="1648" spans="1:5" ht="13.5" thickBot="1">
      <c r="A1648" s="361"/>
      <c r="B1648" s="362"/>
      <c r="C1648" s="363"/>
      <c r="D1648" s="364"/>
      <c r="E1648" s="371" t="s">
        <v>322</v>
      </c>
    </row>
    <row r="1649" spans="1:5" ht="13.5" thickBot="1">
      <c r="A1649" s="669" t="s">
        <v>715</v>
      </c>
      <c r="B1649" s="670"/>
      <c r="C1649" s="670"/>
      <c r="D1649" s="670"/>
      <c r="E1649" s="671"/>
    </row>
    <row r="1650" spans="1:5" ht="13.5" thickBot="1">
      <c r="A1650" s="372" t="s">
        <v>144</v>
      </c>
      <c r="B1650" s="677" t="s">
        <v>716</v>
      </c>
      <c r="C1650" s="677"/>
      <c r="D1650" s="677"/>
      <c r="E1650" s="678"/>
    </row>
    <row r="1651" ht="13.5" thickBot="1"/>
    <row r="1652" spans="1:5" ht="13.5" thickBot="1">
      <c r="A1652" s="659" t="s">
        <v>173</v>
      </c>
      <c r="B1652" s="660"/>
      <c r="C1652" s="660"/>
      <c r="D1652" s="660"/>
      <c r="E1652" s="661"/>
    </row>
    <row r="1653" spans="1:5" ht="13.5" thickBot="1">
      <c r="A1653" s="662" t="s">
        <v>47</v>
      </c>
      <c r="B1653" s="663"/>
      <c r="C1653" s="381" t="s">
        <v>64</v>
      </c>
      <c r="D1653" s="664" t="s">
        <v>60</v>
      </c>
      <c r="E1653" s="665"/>
    </row>
    <row r="1654" spans="1:5" ht="13.5" thickBot="1">
      <c r="A1654" s="666">
        <v>41322</v>
      </c>
      <c r="B1654" s="667"/>
      <c r="C1654" s="667"/>
      <c r="D1654" s="667"/>
      <c r="E1654" s="668"/>
    </row>
    <row r="1655" spans="1:5" ht="13.5" thickBot="1">
      <c r="A1655" s="361" t="s">
        <v>427</v>
      </c>
      <c r="B1655" s="362"/>
      <c r="C1655" s="363"/>
      <c r="D1655" s="364"/>
      <c r="E1655" s="365" t="s">
        <v>317</v>
      </c>
    </row>
    <row r="1656" spans="1:5" ht="13.5" thickBot="1">
      <c r="A1656" s="669" t="s">
        <v>719</v>
      </c>
      <c r="B1656" s="670"/>
      <c r="C1656" s="670"/>
      <c r="D1656" s="670"/>
      <c r="E1656" s="671"/>
    </row>
    <row r="1657" spans="1:5" ht="13.5" thickBot="1">
      <c r="A1657" s="372" t="s">
        <v>144</v>
      </c>
      <c r="B1657" s="677" t="s">
        <v>720</v>
      </c>
      <c r="C1657" s="677"/>
      <c r="D1657" s="677"/>
      <c r="E1657" s="678"/>
    </row>
    <row r="1658" ht="13.5" thickBot="1"/>
    <row r="1659" spans="1:5" ht="13.5" thickBot="1">
      <c r="A1659" s="659" t="s">
        <v>219</v>
      </c>
      <c r="B1659" s="660"/>
      <c r="C1659" s="660"/>
      <c r="D1659" s="660"/>
      <c r="E1659" s="661"/>
    </row>
    <row r="1660" spans="1:5" ht="13.5" thickBot="1">
      <c r="A1660" s="662" t="s">
        <v>58</v>
      </c>
      <c r="B1660" s="663"/>
      <c r="C1660" s="381" t="s">
        <v>721</v>
      </c>
      <c r="D1660" s="664" t="s">
        <v>46</v>
      </c>
      <c r="E1660" s="665"/>
    </row>
    <row r="1661" spans="1:5" ht="13.5" thickBot="1">
      <c r="A1661" s="666">
        <v>41329</v>
      </c>
      <c r="B1661" s="667"/>
      <c r="C1661" s="667"/>
      <c r="D1661" s="667"/>
      <c r="E1661" s="668"/>
    </row>
    <row r="1662" spans="1:5" ht="13.5" thickBot="1">
      <c r="A1662" s="361" t="s">
        <v>90</v>
      </c>
      <c r="B1662" s="362"/>
      <c r="C1662" s="363" t="s">
        <v>246</v>
      </c>
      <c r="D1662" s="364"/>
      <c r="E1662" s="365"/>
    </row>
    <row r="1663" spans="1:5" ht="13.5" thickBot="1">
      <c r="A1663" s="366" t="s">
        <v>90</v>
      </c>
      <c r="B1663" s="367"/>
      <c r="C1663" s="368" t="s">
        <v>247</v>
      </c>
      <c r="D1663" s="369"/>
      <c r="E1663" s="370"/>
    </row>
    <row r="1664" spans="1:5" ht="13.5" thickBot="1">
      <c r="A1664" s="361" t="s">
        <v>57</v>
      </c>
      <c r="B1664" s="362"/>
      <c r="C1664" s="363" t="s">
        <v>199</v>
      </c>
      <c r="D1664" s="364"/>
      <c r="E1664" s="371" t="s">
        <v>193</v>
      </c>
    </row>
    <row r="1665" spans="1:5" ht="13.5" thickBot="1">
      <c r="A1665" s="366" t="s">
        <v>418</v>
      </c>
      <c r="B1665" s="367"/>
      <c r="C1665" s="368" t="s">
        <v>200</v>
      </c>
      <c r="D1665" s="369"/>
      <c r="E1665" s="370" t="s">
        <v>57</v>
      </c>
    </row>
    <row r="1666" spans="1:5" ht="13.5" thickBot="1">
      <c r="A1666" s="361" t="s">
        <v>57</v>
      </c>
      <c r="B1666" s="362"/>
      <c r="C1666" s="363" t="s">
        <v>201</v>
      </c>
      <c r="D1666" s="364"/>
      <c r="E1666" s="371" t="s">
        <v>296</v>
      </c>
    </row>
    <row r="1667" spans="1:5" ht="13.5" thickBot="1">
      <c r="A1667" s="366" t="s">
        <v>57</v>
      </c>
      <c r="B1667" s="367"/>
      <c r="C1667" s="368" t="s">
        <v>198</v>
      </c>
      <c r="D1667" s="369"/>
      <c r="E1667" s="370" t="s">
        <v>195</v>
      </c>
    </row>
    <row r="1668" spans="1:5" ht="13.5" thickBot="1">
      <c r="A1668" s="361" t="s">
        <v>418</v>
      </c>
      <c r="B1668" s="362"/>
      <c r="C1668" s="363" t="s">
        <v>77</v>
      </c>
      <c r="D1668" s="364"/>
      <c r="E1668" s="371" t="s">
        <v>57</v>
      </c>
    </row>
    <row r="1669" spans="1:5" ht="13.5" thickBot="1">
      <c r="A1669" s="366" t="s">
        <v>57</v>
      </c>
      <c r="B1669" s="367"/>
      <c r="C1669" s="368" t="s">
        <v>455</v>
      </c>
      <c r="D1669" s="369"/>
      <c r="E1669" s="370" t="s">
        <v>194</v>
      </c>
    </row>
    <row r="1670" spans="1:5" ht="13.5" thickBot="1">
      <c r="A1670" s="361" t="s">
        <v>90</v>
      </c>
      <c r="B1670" s="362"/>
      <c r="C1670" s="363" t="s">
        <v>325</v>
      </c>
      <c r="D1670" s="364"/>
      <c r="E1670" s="371" t="s">
        <v>57</v>
      </c>
    </row>
    <row r="1671" spans="1:5" ht="13.5" thickBot="1">
      <c r="A1671" s="366" t="s">
        <v>57</v>
      </c>
      <c r="B1671" s="367"/>
      <c r="C1671" s="368" t="s">
        <v>518</v>
      </c>
      <c r="D1671" s="369"/>
      <c r="E1671" s="370" t="s">
        <v>504</v>
      </c>
    </row>
    <row r="1672" spans="1:5" ht="13.5" thickBot="1">
      <c r="A1672" s="361" t="s">
        <v>378</v>
      </c>
      <c r="B1672" s="362"/>
      <c r="C1672" s="363" t="s">
        <v>468</v>
      </c>
      <c r="D1672" s="364"/>
      <c r="E1672" s="371" t="s">
        <v>57</v>
      </c>
    </row>
    <row r="1673" spans="1:5" ht="13.5" thickBot="1">
      <c r="A1673" s="366" t="s">
        <v>57</v>
      </c>
      <c r="B1673" s="367"/>
      <c r="C1673" s="368" t="s">
        <v>613</v>
      </c>
      <c r="D1673" s="369"/>
      <c r="E1673" s="370" t="s">
        <v>194</v>
      </c>
    </row>
    <row r="1674" spans="1:5" ht="13.5" thickBot="1">
      <c r="A1674" s="361" t="s">
        <v>418</v>
      </c>
      <c r="B1674" s="362"/>
      <c r="C1674" s="363" t="s">
        <v>466</v>
      </c>
      <c r="D1674" s="364"/>
      <c r="E1674" s="371"/>
    </row>
    <row r="1675" spans="1:5" ht="13.5" thickBot="1">
      <c r="A1675" s="366" t="s">
        <v>418</v>
      </c>
      <c r="B1675" s="367"/>
      <c r="C1675" s="368" t="s">
        <v>721</v>
      </c>
      <c r="D1675" s="369"/>
      <c r="E1675" s="370"/>
    </row>
    <row r="1676" spans="1:5" ht="13.5" thickBot="1">
      <c r="A1676" s="669" t="s">
        <v>722</v>
      </c>
      <c r="B1676" s="670"/>
      <c r="C1676" s="670"/>
      <c r="D1676" s="670"/>
      <c r="E1676" s="671"/>
    </row>
    <row r="1677" spans="1:5" ht="13.5" thickBot="1">
      <c r="A1677" s="372" t="s">
        <v>144</v>
      </c>
      <c r="B1677" s="677" t="s">
        <v>232</v>
      </c>
      <c r="C1677" s="677"/>
      <c r="D1677" s="677"/>
      <c r="E1677" s="678"/>
    </row>
    <row r="1678" ht="13.5" thickBot="1"/>
    <row r="1679" spans="1:5" ht="13.5" thickBot="1">
      <c r="A1679" s="659" t="s">
        <v>191</v>
      </c>
      <c r="B1679" s="660"/>
      <c r="C1679" s="660"/>
      <c r="D1679" s="660"/>
      <c r="E1679" s="661"/>
    </row>
    <row r="1680" spans="1:5" ht="13.5" thickBot="1">
      <c r="A1680" s="662" t="s">
        <v>59</v>
      </c>
      <c r="B1680" s="663"/>
      <c r="C1680" s="381" t="s">
        <v>723</v>
      </c>
      <c r="D1680" s="664" t="s">
        <v>43</v>
      </c>
      <c r="E1680" s="665"/>
    </row>
    <row r="1681" spans="1:5" ht="13.5" thickBot="1">
      <c r="A1681" s="666">
        <v>41327</v>
      </c>
      <c r="B1681" s="667"/>
      <c r="C1681" s="667"/>
      <c r="D1681" s="667"/>
      <c r="E1681" s="668"/>
    </row>
    <row r="1682" spans="1:5" ht="13.5" thickBot="1">
      <c r="A1682" s="361" t="s">
        <v>256</v>
      </c>
      <c r="B1682" s="362"/>
      <c r="C1682" s="363" t="s">
        <v>246</v>
      </c>
      <c r="D1682" s="364"/>
      <c r="E1682" s="365"/>
    </row>
    <row r="1683" spans="1:5" ht="13.5" thickBot="1">
      <c r="A1683" s="366" t="s">
        <v>254</v>
      </c>
      <c r="B1683" s="367"/>
      <c r="C1683" s="368" t="s">
        <v>603</v>
      </c>
      <c r="D1683" s="369"/>
      <c r="E1683" s="370"/>
    </row>
    <row r="1684" spans="1:5" ht="13.5" thickBot="1">
      <c r="A1684" s="361" t="s">
        <v>547</v>
      </c>
      <c r="B1684" s="362"/>
      <c r="C1684" s="363" t="s">
        <v>248</v>
      </c>
      <c r="D1684" s="364"/>
      <c r="E1684" s="371"/>
    </row>
    <row r="1685" spans="1:5" ht="13.5" thickBot="1">
      <c r="A1685" s="366" t="s">
        <v>547</v>
      </c>
      <c r="B1685" s="367"/>
      <c r="C1685" s="368" t="s">
        <v>249</v>
      </c>
      <c r="D1685" s="369"/>
      <c r="E1685" s="370"/>
    </row>
    <row r="1686" spans="1:5" ht="13.5" thickBot="1">
      <c r="A1686" s="361" t="s">
        <v>724</v>
      </c>
      <c r="B1686" s="362"/>
      <c r="C1686" s="363" t="s">
        <v>545</v>
      </c>
      <c r="D1686" s="364"/>
      <c r="E1686" s="371"/>
    </row>
    <row r="1687" spans="1:5" ht="13.5" thickBot="1">
      <c r="A1687" s="366" t="s">
        <v>547</v>
      </c>
      <c r="B1687" s="367"/>
      <c r="C1687" s="368" t="s">
        <v>546</v>
      </c>
      <c r="D1687" s="369"/>
      <c r="E1687" s="370"/>
    </row>
    <row r="1688" spans="1:5" ht="13.5" thickBot="1">
      <c r="A1688" s="361" t="s">
        <v>408</v>
      </c>
      <c r="B1688" s="362"/>
      <c r="C1688" s="363" t="s">
        <v>350</v>
      </c>
      <c r="D1688" s="364"/>
      <c r="E1688" s="371"/>
    </row>
    <row r="1689" spans="1:5" ht="13.5" thickBot="1">
      <c r="A1689" s="366" t="s">
        <v>547</v>
      </c>
      <c r="B1689" s="367"/>
      <c r="C1689" s="368" t="s">
        <v>723</v>
      </c>
      <c r="D1689" s="369"/>
      <c r="E1689" s="370"/>
    </row>
    <row r="1690" spans="1:5" ht="13.5" thickBot="1">
      <c r="A1690" s="669" t="s">
        <v>725</v>
      </c>
      <c r="B1690" s="670"/>
      <c r="C1690" s="670"/>
      <c r="D1690" s="670"/>
      <c r="E1690" s="671"/>
    </row>
    <row r="1691" spans="1:5" ht="13.5" thickBot="1">
      <c r="A1691" s="372" t="s">
        <v>144</v>
      </c>
      <c r="B1691" s="677" t="s">
        <v>449</v>
      </c>
      <c r="C1691" s="677"/>
      <c r="D1691" s="677"/>
      <c r="E1691" s="678"/>
    </row>
    <row r="1692" ht="13.5" thickBot="1"/>
    <row r="1693" spans="1:5" ht="13.5" thickBot="1">
      <c r="A1693" s="659" t="s">
        <v>219</v>
      </c>
      <c r="B1693" s="660"/>
      <c r="C1693" s="660"/>
      <c r="D1693" s="660"/>
      <c r="E1693" s="661"/>
    </row>
    <row r="1694" spans="1:5" ht="13.5" thickBot="1">
      <c r="A1694" s="662" t="s">
        <v>42</v>
      </c>
      <c r="B1694" s="663"/>
      <c r="C1694" s="381" t="s">
        <v>455</v>
      </c>
      <c r="D1694" s="664" t="s">
        <v>115</v>
      </c>
      <c r="E1694" s="665"/>
    </row>
    <row r="1695" spans="1:5" ht="13.5" thickBot="1">
      <c r="A1695" s="666">
        <v>41329</v>
      </c>
      <c r="B1695" s="667"/>
      <c r="C1695" s="667"/>
      <c r="D1695" s="667"/>
      <c r="E1695" s="668"/>
    </row>
    <row r="1696" spans="1:5" ht="13.5" thickBot="1">
      <c r="A1696" s="361"/>
      <c r="B1696" s="362"/>
      <c r="C1696" s="363" t="s">
        <v>69</v>
      </c>
      <c r="D1696" s="364"/>
      <c r="E1696" s="365" t="s">
        <v>347</v>
      </c>
    </row>
    <row r="1697" spans="1:5" ht="13.5" thickBot="1">
      <c r="A1697" s="366" t="s">
        <v>626</v>
      </c>
      <c r="B1697" s="367"/>
      <c r="C1697" s="368" t="s">
        <v>64</v>
      </c>
      <c r="D1697" s="369"/>
      <c r="E1697" s="370" t="s">
        <v>57</v>
      </c>
    </row>
    <row r="1698" spans="1:5" ht="13.5" thickBot="1">
      <c r="A1698" s="361" t="s">
        <v>605</v>
      </c>
      <c r="B1698" s="362"/>
      <c r="C1698" s="363" t="s">
        <v>199</v>
      </c>
      <c r="D1698" s="364"/>
      <c r="E1698" s="371" t="s">
        <v>57</v>
      </c>
    </row>
    <row r="1699" spans="1:5" ht="13.5" thickBot="1">
      <c r="A1699" s="366" t="s">
        <v>57</v>
      </c>
      <c r="B1699" s="367"/>
      <c r="C1699" s="368" t="s">
        <v>226</v>
      </c>
      <c r="D1699" s="369"/>
      <c r="E1699" s="370" t="s">
        <v>347</v>
      </c>
    </row>
    <row r="1700" spans="1:5" ht="13.5" thickBot="1">
      <c r="A1700" s="361" t="s">
        <v>57</v>
      </c>
      <c r="B1700" s="362"/>
      <c r="C1700" s="363" t="s">
        <v>192</v>
      </c>
      <c r="D1700" s="364"/>
      <c r="E1700" s="371" t="s">
        <v>204</v>
      </c>
    </row>
    <row r="1701" spans="1:5" ht="13.5" thickBot="1">
      <c r="A1701" s="366" t="s">
        <v>57</v>
      </c>
      <c r="B1701" s="367"/>
      <c r="C1701" s="368" t="s">
        <v>128</v>
      </c>
      <c r="D1701" s="369"/>
      <c r="E1701" s="370" t="s">
        <v>347</v>
      </c>
    </row>
    <row r="1702" spans="1:5" ht="13.5" thickBot="1">
      <c r="A1702" s="361" t="s">
        <v>606</v>
      </c>
      <c r="B1702" s="362"/>
      <c r="C1702" s="363" t="s">
        <v>332</v>
      </c>
      <c r="D1702" s="364"/>
      <c r="E1702" s="371"/>
    </row>
    <row r="1703" spans="1:5" ht="13.5" thickBot="1">
      <c r="A1703" s="366" t="s">
        <v>523</v>
      </c>
      <c r="B1703" s="367"/>
      <c r="C1703" s="368" t="s">
        <v>455</v>
      </c>
      <c r="D1703" s="369"/>
      <c r="E1703" s="370"/>
    </row>
    <row r="1704" spans="1:5" ht="13.5" thickBot="1">
      <c r="A1704" s="669" t="s">
        <v>730</v>
      </c>
      <c r="B1704" s="670"/>
      <c r="C1704" s="670"/>
      <c r="D1704" s="670"/>
      <c r="E1704" s="671"/>
    </row>
    <row r="1705" spans="1:5" ht="13.5" thickBot="1">
      <c r="A1705" s="372" t="s">
        <v>144</v>
      </c>
      <c r="B1705" s="677" t="s">
        <v>727</v>
      </c>
      <c r="C1705" s="677"/>
      <c r="D1705" s="677"/>
      <c r="E1705" s="678"/>
    </row>
    <row r="1706" ht="13.5" thickBot="1"/>
    <row r="1707" spans="1:5" ht="13.5" thickBot="1">
      <c r="A1707" s="659" t="s">
        <v>173</v>
      </c>
      <c r="B1707" s="660"/>
      <c r="C1707" s="660"/>
      <c r="D1707" s="660"/>
      <c r="E1707" s="661"/>
    </row>
    <row r="1708" spans="1:5" ht="13.5" thickBot="1">
      <c r="A1708" s="662" t="s">
        <v>45</v>
      </c>
      <c r="B1708" s="663"/>
      <c r="C1708" s="381" t="s">
        <v>252</v>
      </c>
      <c r="D1708" s="664" t="s">
        <v>41</v>
      </c>
      <c r="E1708" s="665"/>
    </row>
    <row r="1709" spans="1:5" ht="13.5" thickBot="1">
      <c r="A1709" s="666">
        <v>41329</v>
      </c>
      <c r="B1709" s="667"/>
      <c r="C1709" s="667"/>
      <c r="D1709" s="667"/>
      <c r="E1709" s="668"/>
    </row>
    <row r="1710" spans="1:5" ht="13.5" thickBot="1">
      <c r="A1710" s="361" t="s">
        <v>524</v>
      </c>
      <c r="B1710" s="362"/>
      <c r="C1710" s="363" t="s">
        <v>246</v>
      </c>
      <c r="D1710" s="364"/>
      <c r="E1710" s="365"/>
    </row>
    <row r="1711" spans="1:5" ht="13.5" thickBot="1">
      <c r="A1711" s="366" t="s">
        <v>57</v>
      </c>
      <c r="B1711" s="367"/>
      <c r="C1711" s="368" t="s">
        <v>64</v>
      </c>
      <c r="D1711" s="369"/>
      <c r="E1711" s="370" t="s">
        <v>176</v>
      </c>
    </row>
    <row r="1712" spans="1:5" ht="13.5" thickBot="1">
      <c r="A1712" s="361" t="s">
        <v>336</v>
      </c>
      <c r="B1712" s="362"/>
      <c r="C1712" s="363" t="s">
        <v>199</v>
      </c>
      <c r="D1712" s="364"/>
      <c r="E1712" s="371"/>
    </row>
    <row r="1713" spans="1:5" ht="13.5" thickBot="1">
      <c r="A1713" s="366" t="s">
        <v>444</v>
      </c>
      <c r="B1713" s="367"/>
      <c r="C1713" s="368" t="s">
        <v>200</v>
      </c>
      <c r="D1713" s="369"/>
      <c r="E1713" s="370"/>
    </row>
    <row r="1714" spans="1:5" ht="13.5" thickBot="1">
      <c r="A1714" s="361" t="s">
        <v>57</v>
      </c>
      <c r="B1714" s="362"/>
      <c r="C1714" s="363" t="s">
        <v>201</v>
      </c>
      <c r="D1714" s="364"/>
      <c r="E1714" s="371" t="s">
        <v>177</v>
      </c>
    </row>
    <row r="1715" spans="1:5" ht="13.5" thickBot="1">
      <c r="A1715" s="366" t="s">
        <v>336</v>
      </c>
      <c r="B1715" s="367"/>
      <c r="C1715" s="368" t="s">
        <v>283</v>
      </c>
      <c r="D1715" s="369"/>
      <c r="E1715" s="370"/>
    </row>
    <row r="1716" spans="1:5" ht="13.5" thickBot="1">
      <c r="A1716" s="361" t="s">
        <v>651</v>
      </c>
      <c r="B1716" s="362"/>
      <c r="C1716" s="363" t="s">
        <v>381</v>
      </c>
      <c r="D1716" s="364"/>
      <c r="E1716" s="371"/>
    </row>
    <row r="1717" spans="1:5" ht="13.5" thickBot="1">
      <c r="A1717" s="366" t="s">
        <v>524</v>
      </c>
      <c r="B1717" s="367"/>
      <c r="C1717" s="368" t="s">
        <v>252</v>
      </c>
      <c r="D1717" s="369"/>
      <c r="E1717" s="370"/>
    </row>
    <row r="1718" spans="1:5" ht="13.5" thickBot="1">
      <c r="A1718" s="669" t="s">
        <v>143</v>
      </c>
      <c r="B1718" s="670"/>
      <c r="C1718" s="670"/>
      <c r="D1718" s="670"/>
      <c r="E1718" s="671"/>
    </row>
    <row r="1719" spans="1:5" ht="13.5" thickBot="1">
      <c r="A1719" s="372" t="s">
        <v>144</v>
      </c>
      <c r="B1719" s="677" t="s">
        <v>389</v>
      </c>
      <c r="C1719" s="677"/>
      <c r="D1719" s="677"/>
      <c r="E1719" s="678"/>
    </row>
    <row r="1720" ht="13.5" thickBot="1"/>
    <row r="1721" spans="1:5" ht="13.5" thickBot="1">
      <c r="A1721" s="659" t="s">
        <v>173</v>
      </c>
      <c r="B1721" s="660"/>
      <c r="C1721" s="660"/>
      <c r="D1721" s="660"/>
      <c r="E1721" s="661"/>
    </row>
    <row r="1722" spans="1:5" ht="13.5" thickBot="1">
      <c r="A1722" s="662" t="s">
        <v>116</v>
      </c>
      <c r="B1722" s="663"/>
      <c r="C1722" s="381" t="s">
        <v>392</v>
      </c>
      <c r="D1722" s="664" t="s">
        <v>71</v>
      </c>
      <c r="E1722" s="665"/>
    </row>
    <row r="1723" spans="1:5" ht="13.5" thickBot="1">
      <c r="A1723" s="666">
        <v>41329</v>
      </c>
      <c r="B1723" s="667"/>
      <c r="C1723" s="667"/>
      <c r="D1723" s="667"/>
      <c r="E1723" s="668"/>
    </row>
    <row r="1724" spans="1:5" ht="13.5" thickBot="1">
      <c r="A1724" s="361" t="s">
        <v>242</v>
      </c>
      <c r="B1724" s="362"/>
      <c r="C1724" s="363" t="s">
        <v>246</v>
      </c>
      <c r="D1724" s="364"/>
      <c r="E1724" s="365"/>
    </row>
    <row r="1725" spans="1:5" ht="13.5" thickBot="1">
      <c r="A1725" s="366" t="s">
        <v>57</v>
      </c>
      <c r="B1725" s="367"/>
      <c r="C1725" s="368" t="s">
        <v>64</v>
      </c>
      <c r="D1725" s="369"/>
      <c r="E1725" s="370" t="s">
        <v>364</v>
      </c>
    </row>
    <row r="1726" spans="1:5" ht="13.5" thickBot="1">
      <c r="A1726" s="361" t="s">
        <v>57</v>
      </c>
      <c r="B1726" s="362"/>
      <c r="C1726" s="363" t="s">
        <v>227</v>
      </c>
      <c r="D1726" s="364"/>
      <c r="E1726" s="371" t="s">
        <v>276</v>
      </c>
    </row>
    <row r="1727" spans="1:5" ht="13.5" thickBot="1">
      <c r="A1727" s="366" t="s">
        <v>57</v>
      </c>
      <c r="B1727" s="367"/>
      <c r="C1727" s="368" t="s">
        <v>126</v>
      </c>
      <c r="D1727" s="369"/>
      <c r="E1727" s="370" t="s">
        <v>278</v>
      </c>
    </row>
    <row r="1728" spans="1:5" ht="13.5" thickBot="1">
      <c r="A1728" s="361" t="s">
        <v>239</v>
      </c>
      <c r="B1728" s="362"/>
      <c r="C1728" s="363" t="s">
        <v>192</v>
      </c>
      <c r="D1728" s="364"/>
      <c r="E1728" s="371" t="s">
        <v>57</v>
      </c>
    </row>
    <row r="1729" spans="1:5" ht="13.5" thickBot="1">
      <c r="A1729" s="366"/>
      <c r="B1729" s="367"/>
      <c r="C1729" s="368" t="s">
        <v>128</v>
      </c>
      <c r="D1729" s="369"/>
      <c r="E1729" s="370" t="s">
        <v>278</v>
      </c>
    </row>
    <row r="1730" spans="1:5" ht="13.5" thickBot="1">
      <c r="A1730" s="361"/>
      <c r="B1730" s="362"/>
      <c r="C1730" s="363" t="s">
        <v>129</v>
      </c>
      <c r="D1730" s="364"/>
      <c r="E1730" s="371" t="s">
        <v>280</v>
      </c>
    </row>
    <row r="1731" spans="1:5" ht="13.5" thickBot="1">
      <c r="A1731" s="366" t="s">
        <v>645</v>
      </c>
      <c r="B1731" s="367"/>
      <c r="C1731" s="368" t="s">
        <v>333</v>
      </c>
      <c r="D1731" s="369"/>
      <c r="E1731" s="370" t="s">
        <v>57</v>
      </c>
    </row>
    <row r="1732" spans="1:5" ht="13.5" thickBot="1">
      <c r="A1732" s="361"/>
      <c r="B1732" s="362"/>
      <c r="C1732" s="363" t="s">
        <v>334</v>
      </c>
      <c r="D1732" s="364"/>
      <c r="E1732" s="371" t="s">
        <v>228</v>
      </c>
    </row>
    <row r="1733" spans="1:5" ht="13.5" thickBot="1">
      <c r="A1733" s="366"/>
      <c r="B1733" s="367"/>
      <c r="C1733" s="368" t="s">
        <v>132</v>
      </c>
      <c r="D1733" s="369"/>
      <c r="E1733" s="370" t="s">
        <v>700</v>
      </c>
    </row>
    <row r="1734" spans="1:5" ht="13.5" thickBot="1">
      <c r="A1734" s="361"/>
      <c r="B1734" s="362"/>
      <c r="C1734" s="363" t="s">
        <v>133</v>
      </c>
      <c r="D1734" s="364"/>
      <c r="E1734" s="371" t="s">
        <v>276</v>
      </c>
    </row>
    <row r="1735" spans="1:5" ht="13.5" thickBot="1">
      <c r="A1735" s="366"/>
      <c r="B1735" s="367"/>
      <c r="C1735" s="368" t="s">
        <v>392</v>
      </c>
      <c r="D1735" s="369"/>
      <c r="E1735" s="370" t="s">
        <v>228</v>
      </c>
    </row>
    <row r="1736" spans="1:5" ht="13.5" thickBot="1">
      <c r="A1736" s="669" t="s">
        <v>728</v>
      </c>
      <c r="B1736" s="670"/>
      <c r="C1736" s="670"/>
      <c r="D1736" s="670"/>
      <c r="E1736" s="671"/>
    </row>
    <row r="1737" spans="1:5" ht="13.5" thickBot="1">
      <c r="A1737" s="372" t="s">
        <v>144</v>
      </c>
      <c r="B1737" s="677" t="s">
        <v>729</v>
      </c>
      <c r="C1737" s="677"/>
      <c r="D1737" s="677"/>
      <c r="E1737" s="678"/>
    </row>
    <row r="1738" ht="13.5" thickBot="1"/>
    <row r="1739" spans="1:5" ht="13.5" thickBot="1">
      <c r="A1739" s="659" t="s">
        <v>63</v>
      </c>
      <c r="B1739" s="660"/>
      <c r="C1739" s="660"/>
      <c r="D1739" s="660"/>
      <c r="E1739" s="661"/>
    </row>
    <row r="1740" spans="1:5" ht="13.5" thickBot="1">
      <c r="A1740" s="662" t="s">
        <v>47</v>
      </c>
      <c r="B1740" s="663"/>
      <c r="C1740" s="381" t="s">
        <v>732</v>
      </c>
      <c r="D1740" s="664" t="s">
        <v>41</v>
      </c>
      <c r="E1740" s="665"/>
    </row>
    <row r="1741" spans="1:5" ht="13.5" thickBot="1">
      <c r="A1741" s="666">
        <v>41332</v>
      </c>
      <c r="B1741" s="667"/>
      <c r="C1741" s="667"/>
      <c r="D1741" s="667"/>
      <c r="E1741" s="668"/>
    </row>
    <row r="1742" spans="1:5" ht="13.5" thickBot="1">
      <c r="A1742" s="361" t="s">
        <v>489</v>
      </c>
      <c r="B1742" s="362" t="s">
        <v>157</v>
      </c>
      <c r="C1742" s="363" t="s">
        <v>246</v>
      </c>
      <c r="D1742" s="364"/>
      <c r="E1742" s="365"/>
    </row>
    <row r="1743" spans="1:5" ht="13.5" thickBot="1">
      <c r="A1743" s="366" t="s">
        <v>358</v>
      </c>
      <c r="B1743" s="367" t="s">
        <v>187</v>
      </c>
      <c r="C1743" s="368" t="s">
        <v>247</v>
      </c>
      <c r="D1743" s="369"/>
      <c r="E1743" s="370"/>
    </row>
    <row r="1744" spans="1:5" ht="13.5" thickBot="1">
      <c r="A1744" s="361" t="s">
        <v>733</v>
      </c>
      <c r="B1744" s="362" t="s">
        <v>159</v>
      </c>
      <c r="C1744" s="363" t="s">
        <v>248</v>
      </c>
      <c r="D1744" s="364"/>
      <c r="E1744" s="371"/>
    </row>
    <row r="1745" spans="1:5" ht="13.5" thickBot="1">
      <c r="A1745" s="366" t="s">
        <v>359</v>
      </c>
      <c r="B1745" s="367" t="s">
        <v>303</v>
      </c>
      <c r="C1745" s="368" t="s">
        <v>249</v>
      </c>
      <c r="D1745" s="369"/>
      <c r="E1745" s="370"/>
    </row>
    <row r="1746" spans="1:5" ht="13.5" thickBot="1">
      <c r="A1746" s="361" t="s">
        <v>311</v>
      </c>
      <c r="B1746" s="362" t="s">
        <v>162</v>
      </c>
      <c r="C1746" s="363" t="s">
        <v>545</v>
      </c>
      <c r="D1746" s="364"/>
      <c r="E1746" s="371"/>
    </row>
    <row r="1747" spans="1:5" ht="13.5" thickBot="1">
      <c r="A1747" s="366" t="s">
        <v>307</v>
      </c>
      <c r="B1747" s="367" t="s">
        <v>151</v>
      </c>
      <c r="C1747" s="368" t="s">
        <v>546</v>
      </c>
      <c r="D1747" s="369"/>
      <c r="E1747" s="370"/>
    </row>
    <row r="1748" spans="1:5" ht="13.5" thickBot="1">
      <c r="A1748" s="361" t="s">
        <v>57</v>
      </c>
      <c r="B1748" s="362"/>
      <c r="C1748" s="363" t="s">
        <v>251</v>
      </c>
      <c r="D1748" s="364" t="s">
        <v>171</v>
      </c>
      <c r="E1748" s="371" t="s">
        <v>178</v>
      </c>
    </row>
    <row r="1749" spans="1:5" ht="13.5" thickBot="1">
      <c r="A1749" s="366" t="s">
        <v>313</v>
      </c>
      <c r="B1749" s="367" t="s">
        <v>165</v>
      </c>
      <c r="C1749" s="368" t="s">
        <v>594</v>
      </c>
      <c r="D1749" s="369"/>
      <c r="E1749" s="370"/>
    </row>
    <row r="1750" spans="1:5" ht="13.5" thickBot="1">
      <c r="A1750" s="361" t="s">
        <v>307</v>
      </c>
      <c r="B1750" s="362" t="s">
        <v>166</v>
      </c>
      <c r="C1750" s="363" t="s">
        <v>310</v>
      </c>
      <c r="D1750" s="364"/>
      <c r="E1750" s="371"/>
    </row>
    <row r="1751" spans="1:5" ht="13.5" thickBot="1">
      <c r="A1751" s="366" t="s">
        <v>489</v>
      </c>
      <c r="B1751" s="367" t="s">
        <v>374</v>
      </c>
      <c r="C1751" s="368" t="s">
        <v>595</v>
      </c>
      <c r="D1751" s="369"/>
      <c r="E1751" s="370"/>
    </row>
    <row r="1752" spans="1:5" ht="13.5" thickBot="1">
      <c r="A1752" s="361" t="s">
        <v>57</v>
      </c>
      <c r="B1752" s="362"/>
      <c r="C1752" s="363" t="s">
        <v>627</v>
      </c>
      <c r="D1752" s="364" t="s">
        <v>366</v>
      </c>
      <c r="E1752" s="371" t="s">
        <v>79</v>
      </c>
    </row>
    <row r="1753" spans="1:5" ht="13.5" thickBot="1">
      <c r="A1753" s="366" t="s">
        <v>359</v>
      </c>
      <c r="B1753" s="367" t="s">
        <v>172</v>
      </c>
      <c r="C1753" s="368" t="s">
        <v>732</v>
      </c>
      <c r="D1753" s="369"/>
      <c r="E1753" s="370"/>
    </row>
    <row r="1754" spans="1:5" ht="13.5" thickBot="1">
      <c r="A1754" s="669" t="s">
        <v>734</v>
      </c>
      <c r="B1754" s="670"/>
      <c r="C1754" s="670"/>
      <c r="D1754" s="670"/>
      <c r="E1754" s="671"/>
    </row>
    <row r="1755" spans="1:5" ht="13.5" thickBot="1">
      <c r="A1755" s="372" t="s">
        <v>144</v>
      </c>
      <c r="B1755" s="677" t="s">
        <v>735</v>
      </c>
      <c r="C1755" s="677"/>
      <c r="D1755" s="677"/>
      <c r="E1755" s="678"/>
    </row>
    <row r="1756" ht="13.5" thickBot="1"/>
    <row r="1757" spans="1:5" ht="13.5" thickBot="1">
      <c r="A1757" s="659" t="s">
        <v>173</v>
      </c>
      <c r="B1757" s="660"/>
      <c r="C1757" s="660"/>
      <c r="D1757" s="660"/>
      <c r="E1757" s="661"/>
    </row>
    <row r="1758" spans="1:5" ht="13.5" thickBot="1">
      <c r="A1758" s="662" t="s">
        <v>45</v>
      </c>
      <c r="B1758" s="663"/>
      <c r="C1758" s="381" t="s">
        <v>77</v>
      </c>
      <c r="D1758" s="664" t="s">
        <v>43</v>
      </c>
      <c r="E1758" s="665"/>
    </row>
    <row r="1759" spans="1:5" ht="13.5" thickBot="1">
      <c r="A1759" s="666">
        <v>41332</v>
      </c>
      <c r="B1759" s="667"/>
      <c r="C1759" s="667"/>
      <c r="D1759" s="667"/>
      <c r="E1759" s="668"/>
    </row>
    <row r="1760" spans="1:5" ht="13.5" thickBot="1">
      <c r="A1760" s="361"/>
      <c r="B1760" s="362"/>
      <c r="C1760" s="363" t="s">
        <v>69</v>
      </c>
      <c r="D1760" s="364" t="s">
        <v>156</v>
      </c>
      <c r="E1760" s="365" t="s">
        <v>446</v>
      </c>
    </row>
    <row r="1761" spans="1:5" ht="13.5" thickBot="1">
      <c r="A1761" s="366"/>
      <c r="B1761" s="367"/>
      <c r="C1761" s="368" t="s">
        <v>736</v>
      </c>
      <c r="D1761" s="369" t="s">
        <v>273</v>
      </c>
      <c r="E1761" s="370" t="s">
        <v>196</v>
      </c>
    </row>
    <row r="1762" spans="1:5" ht="13.5" thickBot="1">
      <c r="A1762" s="361" t="s">
        <v>326</v>
      </c>
      <c r="B1762" s="362" t="s">
        <v>371</v>
      </c>
      <c r="C1762" s="363" t="s">
        <v>227</v>
      </c>
      <c r="D1762" s="364"/>
      <c r="E1762" s="371"/>
    </row>
    <row r="1763" spans="1:5" ht="13.5" thickBot="1">
      <c r="A1763" s="366" t="s">
        <v>326</v>
      </c>
      <c r="B1763" s="367" t="s">
        <v>150</v>
      </c>
      <c r="C1763" s="368" t="s">
        <v>226</v>
      </c>
      <c r="D1763" s="369"/>
      <c r="E1763" s="370"/>
    </row>
    <row r="1764" spans="1:5" ht="13.5" thickBot="1">
      <c r="A1764" s="361" t="s">
        <v>444</v>
      </c>
      <c r="B1764" s="362" t="s">
        <v>151</v>
      </c>
      <c r="C1764" s="363" t="s">
        <v>201</v>
      </c>
      <c r="D1764" s="364"/>
      <c r="E1764" s="371"/>
    </row>
    <row r="1765" spans="1:5" ht="13.5" thickBot="1">
      <c r="A1765" s="366"/>
      <c r="B1765" s="367"/>
      <c r="C1765" s="368" t="s">
        <v>198</v>
      </c>
      <c r="D1765" s="369" t="s">
        <v>164</v>
      </c>
      <c r="E1765" s="370" t="s">
        <v>197</v>
      </c>
    </row>
    <row r="1766" spans="1:5" ht="13.5" thickBot="1">
      <c r="A1766" s="361" t="s">
        <v>331</v>
      </c>
      <c r="B1766" s="362" t="s">
        <v>372</v>
      </c>
      <c r="C1766" s="363" t="s">
        <v>77</v>
      </c>
      <c r="D1766" s="364"/>
      <c r="E1766" s="371"/>
    </row>
    <row r="1767" spans="1:5" ht="13.5" thickBot="1">
      <c r="A1767" s="669" t="s">
        <v>143</v>
      </c>
      <c r="B1767" s="670"/>
      <c r="C1767" s="670"/>
      <c r="D1767" s="670"/>
      <c r="E1767" s="671"/>
    </row>
    <row r="1768" spans="1:5" ht="13.5" thickBot="1">
      <c r="A1768" s="372" t="s">
        <v>144</v>
      </c>
      <c r="B1768" s="677"/>
      <c r="C1768" s="677"/>
      <c r="D1768" s="677"/>
      <c r="E1768" s="678"/>
    </row>
    <row r="1769" ht="13.5" thickBot="1"/>
    <row r="1770" spans="1:5" ht="13.5" thickBot="1">
      <c r="A1770" s="659" t="s">
        <v>173</v>
      </c>
      <c r="B1770" s="660"/>
      <c r="C1770" s="660"/>
      <c r="D1770" s="660"/>
      <c r="E1770" s="661"/>
    </row>
    <row r="1771" spans="1:5" ht="13.5" thickBot="1">
      <c r="A1771" s="662" t="s">
        <v>121</v>
      </c>
      <c r="B1771" s="663"/>
      <c r="C1771" s="381" t="s">
        <v>200</v>
      </c>
      <c r="D1771" s="664" t="s">
        <v>70</v>
      </c>
      <c r="E1771" s="665"/>
    </row>
    <row r="1772" spans="1:5" ht="13.5" thickBot="1">
      <c r="A1772" s="666">
        <v>41332</v>
      </c>
      <c r="B1772" s="667"/>
      <c r="C1772" s="667"/>
      <c r="D1772" s="667"/>
      <c r="E1772" s="668"/>
    </row>
    <row r="1773" spans="1:5" ht="13.5" thickBot="1">
      <c r="A1773" s="361" t="s">
        <v>450</v>
      </c>
      <c r="B1773" s="362" t="s">
        <v>343</v>
      </c>
      <c r="C1773" s="363" t="s">
        <v>246</v>
      </c>
      <c r="D1773" s="364"/>
      <c r="E1773" s="365"/>
    </row>
    <row r="1774" spans="1:5" ht="13.5" thickBot="1">
      <c r="A1774" s="366" t="s">
        <v>182</v>
      </c>
      <c r="B1774" s="367" t="s">
        <v>163</v>
      </c>
      <c r="C1774" s="368" t="s">
        <v>247</v>
      </c>
      <c r="D1774" s="369"/>
      <c r="E1774" s="370"/>
    </row>
    <row r="1775" spans="1:5" ht="13.5" thickBot="1">
      <c r="A1775" s="361" t="s">
        <v>322</v>
      </c>
      <c r="B1775" s="362" t="s">
        <v>373</v>
      </c>
      <c r="C1775" s="363" t="s">
        <v>248</v>
      </c>
      <c r="D1775" s="364"/>
      <c r="E1775" s="371"/>
    </row>
    <row r="1776" spans="1:5" ht="13.5" thickBot="1">
      <c r="A1776" s="366"/>
      <c r="B1776" s="367"/>
      <c r="C1776" s="368" t="s">
        <v>200</v>
      </c>
      <c r="D1776" s="369" t="s">
        <v>169</v>
      </c>
      <c r="E1776" s="370" t="s">
        <v>399</v>
      </c>
    </row>
    <row r="1777" spans="1:5" ht="13.5" thickBot="1">
      <c r="A1777" s="669" t="s">
        <v>737</v>
      </c>
      <c r="B1777" s="670"/>
      <c r="C1777" s="670"/>
      <c r="D1777" s="670"/>
      <c r="E1777" s="671"/>
    </row>
    <row r="1778" spans="1:5" ht="13.5" thickBot="1">
      <c r="A1778" s="372"/>
      <c r="B1778" s="677"/>
      <c r="C1778" s="677"/>
      <c r="D1778" s="677"/>
      <c r="E1778" s="678"/>
    </row>
    <row r="1779" ht="13.5" thickBot="1"/>
    <row r="1780" spans="1:5" ht="13.5" thickBot="1">
      <c r="A1780" s="659" t="s">
        <v>191</v>
      </c>
      <c r="B1780" s="660"/>
      <c r="C1780" s="660"/>
      <c r="D1780" s="660"/>
      <c r="E1780" s="661"/>
    </row>
    <row r="1781" spans="1:8" ht="13.5" thickBot="1">
      <c r="A1781" s="662" t="s">
        <v>58</v>
      </c>
      <c r="B1781" s="663"/>
      <c r="C1781" s="381" t="s">
        <v>198</v>
      </c>
      <c r="D1781" s="664" t="s">
        <v>116</v>
      </c>
      <c r="E1781" s="665"/>
      <c r="H1781" s="398"/>
    </row>
    <row r="1782" spans="1:8" ht="13.5" thickBot="1">
      <c r="A1782" s="666">
        <v>41332</v>
      </c>
      <c r="B1782" s="667"/>
      <c r="C1782" s="667"/>
      <c r="D1782" s="667"/>
      <c r="E1782" s="668"/>
      <c r="H1782" s="398"/>
    </row>
    <row r="1783" spans="1:8" ht="13.5" thickBot="1">
      <c r="A1783" s="361" t="s">
        <v>378</v>
      </c>
      <c r="B1783" s="362"/>
      <c r="C1783" s="363" t="s">
        <v>246</v>
      </c>
      <c r="D1783" s="364"/>
      <c r="E1783" s="365"/>
      <c r="H1783" s="398"/>
    </row>
    <row r="1784" spans="1:8" ht="13.5" thickBot="1">
      <c r="A1784" s="366" t="s">
        <v>376</v>
      </c>
      <c r="B1784" s="367"/>
      <c r="C1784" s="368" t="s">
        <v>247</v>
      </c>
      <c r="D1784" s="369"/>
      <c r="E1784" s="370"/>
      <c r="H1784" s="398"/>
    </row>
    <row r="1785" spans="1:8" ht="13.5" thickBot="1">
      <c r="A1785" s="361"/>
      <c r="B1785" s="362"/>
      <c r="C1785" s="363" t="s">
        <v>199</v>
      </c>
      <c r="D1785" s="364"/>
      <c r="E1785" s="371" t="s">
        <v>330</v>
      </c>
      <c r="H1785" s="398"/>
    </row>
    <row r="1786" spans="1:8" ht="13.5" thickBot="1">
      <c r="A1786" s="366" t="s">
        <v>418</v>
      </c>
      <c r="B1786" s="367"/>
      <c r="C1786" s="368" t="s">
        <v>200</v>
      </c>
      <c r="D1786" s="369"/>
      <c r="E1786" s="370"/>
      <c r="H1786" s="398"/>
    </row>
    <row r="1787" spans="1:8" ht="13.5" thickBot="1">
      <c r="A1787" s="361"/>
      <c r="B1787" s="362"/>
      <c r="C1787" s="363" t="s">
        <v>201</v>
      </c>
      <c r="D1787" s="364"/>
      <c r="E1787" s="371" t="s">
        <v>242</v>
      </c>
      <c r="H1787" s="398"/>
    </row>
    <row r="1788" spans="1:8" ht="13.5" thickBot="1">
      <c r="A1788" s="366"/>
      <c r="B1788" s="367"/>
      <c r="C1788" s="368" t="s">
        <v>198</v>
      </c>
      <c r="D1788" s="369"/>
      <c r="E1788" s="370" t="s">
        <v>645</v>
      </c>
      <c r="H1788" s="398"/>
    </row>
    <row r="1789" spans="1:5" ht="13.5" thickBot="1">
      <c r="A1789" s="669" t="s">
        <v>738</v>
      </c>
      <c r="B1789" s="670"/>
      <c r="C1789" s="670"/>
      <c r="D1789" s="670"/>
      <c r="E1789" s="671"/>
    </row>
    <row r="1790" spans="1:5" ht="13.5" thickBot="1">
      <c r="A1790" s="372" t="s">
        <v>144</v>
      </c>
      <c r="B1790" s="677"/>
      <c r="C1790" s="677"/>
      <c r="D1790" s="677"/>
      <c r="E1790" s="678"/>
    </row>
    <row r="1791" ht="13.5" thickBot="1"/>
    <row r="1792" spans="1:5" ht="13.5" thickBot="1">
      <c r="A1792" s="659" t="s">
        <v>219</v>
      </c>
      <c r="B1792" s="660"/>
      <c r="C1792" s="660"/>
      <c r="D1792" s="660"/>
      <c r="E1792" s="661"/>
    </row>
    <row r="1793" spans="1:5" ht="13.5" thickBot="1">
      <c r="A1793" s="662" t="s">
        <v>58</v>
      </c>
      <c r="B1793" s="663"/>
      <c r="C1793" s="381" t="s">
        <v>130</v>
      </c>
      <c r="D1793" s="664" t="s">
        <v>60</v>
      </c>
      <c r="E1793" s="665"/>
    </row>
    <row r="1794" spans="1:5" ht="13.5" thickBot="1">
      <c r="A1794" s="666">
        <v>41333</v>
      </c>
      <c r="B1794" s="667"/>
      <c r="C1794" s="667"/>
      <c r="D1794" s="667"/>
      <c r="E1794" s="668"/>
    </row>
    <row r="1795" spans="1:5" ht="13.5" thickBot="1">
      <c r="A1795" s="361" t="s">
        <v>90</v>
      </c>
      <c r="B1795" s="362"/>
      <c r="C1795" s="363"/>
      <c r="D1795" s="364"/>
      <c r="E1795" s="365" t="s">
        <v>617</v>
      </c>
    </row>
    <row r="1796" spans="1:5" ht="13.5" thickBot="1">
      <c r="A1796" s="366" t="s">
        <v>90</v>
      </c>
      <c r="B1796" s="367"/>
      <c r="C1796" s="368"/>
      <c r="D1796" s="369"/>
      <c r="E1796" s="370" t="s">
        <v>617</v>
      </c>
    </row>
    <row r="1797" spans="1:5" ht="13.5" thickBot="1">
      <c r="A1797" s="361"/>
      <c r="B1797" s="362"/>
      <c r="C1797" s="363"/>
      <c r="D1797" s="364"/>
      <c r="E1797" s="371" t="s">
        <v>318</v>
      </c>
    </row>
    <row r="1798" spans="1:5" ht="13.5" thickBot="1">
      <c r="A1798" s="366"/>
      <c r="B1798" s="367"/>
      <c r="C1798" s="368"/>
      <c r="D1798" s="369"/>
      <c r="E1798" s="370" t="s">
        <v>318</v>
      </c>
    </row>
    <row r="1799" spans="1:5" ht="13.5" thickBot="1">
      <c r="A1799" s="361"/>
      <c r="B1799" s="362"/>
      <c r="C1799" s="363"/>
      <c r="D1799" s="364"/>
      <c r="E1799" s="371" t="s">
        <v>472</v>
      </c>
    </row>
    <row r="1800" spans="1:5" ht="13.5" thickBot="1">
      <c r="A1800" s="366"/>
      <c r="B1800" s="367"/>
      <c r="C1800" s="368"/>
      <c r="D1800" s="369"/>
      <c r="E1800" s="370" t="s">
        <v>229</v>
      </c>
    </row>
    <row r="1801" spans="1:5" ht="13.5" thickBot="1">
      <c r="A1801" s="669" t="s">
        <v>143</v>
      </c>
      <c r="B1801" s="670"/>
      <c r="C1801" s="670"/>
      <c r="D1801" s="670"/>
      <c r="E1801" s="671"/>
    </row>
    <row r="1802" spans="1:5" ht="13.5" thickBot="1">
      <c r="A1802" s="372" t="s">
        <v>144</v>
      </c>
      <c r="B1802" s="677" t="s">
        <v>680</v>
      </c>
      <c r="C1802" s="677"/>
      <c r="D1802" s="677"/>
      <c r="E1802" s="678"/>
    </row>
    <row r="1803" ht="13.5" thickBot="1"/>
    <row r="1804" spans="1:5" ht="13.5" thickBot="1">
      <c r="A1804" s="659" t="s">
        <v>173</v>
      </c>
      <c r="B1804" s="660"/>
      <c r="C1804" s="660"/>
      <c r="D1804" s="660"/>
      <c r="E1804" s="661"/>
    </row>
    <row r="1805" spans="1:5" ht="13.5" thickBot="1">
      <c r="A1805" s="662" t="s">
        <v>46</v>
      </c>
      <c r="B1805" s="663"/>
      <c r="C1805" s="381" t="s">
        <v>132</v>
      </c>
      <c r="D1805" s="664" t="s">
        <v>121</v>
      </c>
      <c r="E1805" s="665"/>
    </row>
    <row r="1806" spans="1:5" ht="13.5" thickBot="1">
      <c r="A1806" s="666">
        <v>41334</v>
      </c>
      <c r="B1806" s="667"/>
      <c r="C1806" s="667"/>
      <c r="D1806" s="667"/>
      <c r="E1806" s="668"/>
    </row>
    <row r="1807" spans="1:5" ht="13.5" thickBot="1">
      <c r="A1807" s="361" t="s">
        <v>296</v>
      </c>
      <c r="B1807" s="362" t="s">
        <v>273</v>
      </c>
      <c r="C1807" s="363" t="s">
        <v>246</v>
      </c>
      <c r="D1807" s="364"/>
      <c r="E1807" s="365"/>
    </row>
    <row r="1808" spans="1:5" ht="13.5" thickBot="1">
      <c r="A1808" s="366" t="s">
        <v>296</v>
      </c>
      <c r="B1808" s="367" t="s">
        <v>186</v>
      </c>
      <c r="C1808" s="368" t="s">
        <v>247</v>
      </c>
      <c r="D1808" s="369"/>
      <c r="E1808" s="370"/>
    </row>
    <row r="1809" spans="1:5" ht="13.5" thickBot="1">
      <c r="A1809" s="361"/>
      <c r="B1809" s="362"/>
      <c r="C1809" s="363" t="s">
        <v>199</v>
      </c>
      <c r="D1809" s="364" t="s">
        <v>159</v>
      </c>
      <c r="E1809" s="371" t="s">
        <v>182</v>
      </c>
    </row>
    <row r="1810" spans="1:5" ht="13.5" thickBot="1">
      <c r="A1810" s="366"/>
      <c r="B1810" s="367"/>
      <c r="C1810" s="368" t="s">
        <v>226</v>
      </c>
      <c r="D1810" s="369" t="s">
        <v>162</v>
      </c>
      <c r="E1810" s="370" t="s">
        <v>322</v>
      </c>
    </row>
    <row r="1811" spans="1:5" ht="13.5" thickBot="1">
      <c r="A1811" s="361"/>
      <c r="B1811" s="362"/>
      <c r="C1811" s="363" t="s">
        <v>192</v>
      </c>
      <c r="D1811" s="364" t="s">
        <v>344</v>
      </c>
      <c r="E1811" s="371" t="s">
        <v>182</v>
      </c>
    </row>
    <row r="1812" spans="1:5" ht="13.5" thickBot="1">
      <c r="A1812" s="366"/>
      <c r="B1812" s="367"/>
      <c r="C1812" s="368" t="s">
        <v>128</v>
      </c>
      <c r="D1812" s="369" t="s">
        <v>163</v>
      </c>
      <c r="E1812" s="370" t="s">
        <v>322</v>
      </c>
    </row>
    <row r="1813" spans="1:5" ht="13.5" thickBot="1">
      <c r="A1813" s="361"/>
      <c r="B1813" s="362"/>
      <c r="C1813" s="363" t="s">
        <v>129</v>
      </c>
      <c r="D1813" s="364" t="s">
        <v>406</v>
      </c>
      <c r="E1813" s="371" t="s">
        <v>183</v>
      </c>
    </row>
    <row r="1814" spans="1:5" ht="13.5" thickBot="1">
      <c r="A1814" s="366"/>
      <c r="B1814" s="367"/>
      <c r="C1814" s="368" t="s">
        <v>130</v>
      </c>
      <c r="D1814" s="369" t="s">
        <v>155</v>
      </c>
      <c r="E1814" s="370" t="s">
        <v>739</v>
      </c>
    </row>
    <row r="1815" spans="1:5" ht="13.5" thickBot="1">
      <c r="A1815" s="361"/>
      <c r="B1815" s="362"/>
      <c r="C1815" s="363" t="s">
        <v>131</v>
      </c>
      <c r="D1815" s="364" t="s">
        <v>172</v>
      </c>
      <c r="E1815" s="371" t="s">
        <v>450</v>
      </c>
    </row>
    <row r="1816" spans="1:5" ht="13.5" thickBot="1">
      <c r="A1816" s="366" t="s">
        <v>194</v>
      </c>
      <c r="B1816" s="367" t="s">
        <v>169</v>
      </c>
      <c r="C1816" s="368" t="s">
        <v>132</v>
      </c>
      <c r="D1816" s="369"/>
      <c r="E1816" s="370"/>
    </row>
    <row r="1817" spans="1:5" ht="13.5" thickBot="1">
      <c r="A1817" s="669" t="s">
        <v>143</v>
      </c>
      <c r="B1817" s="670"/>
      <c r="C1817" s="670"/>
      <c r="D1817" s="670"/>
      <c r="E1817" s="671"/>
    </row>
    <row r="1818" spans="1:5" ht="13.5" thickBot="1">
      <c r="A1818" s="372" t="s">
        <v>144</v>
      </c>
      <c r="B1818" s="677"/>
      <c r="C1818" s="677"/>
      <c r="D1818" s="677"/>
      <c r="E1818" s="678"/>
    </row>
    <row r="1819" ht="13.5" thickBot="1"/>
    <row r="1820" spans="1:5" ht="13.5" thickBot="1">
      <c r="A1820" s="659" t="s">
        <v>173</v>
      </c>
      <c r="B1820" s="660"/>
      <c r="C1820" s="660"/>
      <c r="D1820" s="660"/>
      <c r="E1820" s="661"/>
    </row>
    <row r="1821" spans="1:5" ht="13.5" thickBot="1">
      <c r="A1821" s="662" t="s">
        <v>71</v>
      </c>
      <c r="B1821" s="663"/>
      <c r="C1821" s="381" t="s">
        <v>325</v>
      </c>
      <c r="D1821" s="664" t="s">
        <v>115</v>
      </c>
      <c r="E1821" s="665"/>
    </row>
    <row r="1822" spans="1:5" ht="13.5" thickBot="1">
      <c r="A1822" s="666">
        <v>41335</v>
      </c>
      <c r="B1822" s="667"/>
      <c r="C1822" s="667"/>
      <c r="D1822" s="667"/>
      <c r="E1822" s="668"/>
    </row>
    <row r="1823" spans="1:5" ht="13.5" thickBot="1">
      <c r="A1823" s="361" t="s">
        <v>700</v>
      </c>
      <c r="B1823" s="362" t="s">
        <v>149</v>
      </c>
      <c r="C1823" s="363" t="s">
        <v>246</v>
      </c>
      <c r="D1823" s="364"/>
      <c r="E1823" s="365"/>
    </row>
    <row r="1824" spans="1:5" ht="13.5" thickBot="1">
      <c r="A1824" s="366" t="s">
        <v>364</v>
      </c>
      <c r="B1824" s="367" t="s">
        <v>187</v>
      </c>
      <c r="C1824" s="368" t="s">
        <v>247</v>
      </c>
      <c r="D1824" s="369"/>
      <c r="E1824" s="370"/>
    </row>
    <row r="1825" spans="1:5" ht="13.5" thickBot="1">
      <c r="A1825" s="361" t="s">
        <v>57</v>
      </c>
      <c r="B1825" s="362"/>
      <c r="C1825" s="363" t="s">
        <v>199</v>
      </c>
      <c r="D1825" s="364" t="s">
        <v>303</v>
      </c>
      <c r="E1825" s="371" t="s">
        <v>471</v>
      </c>
    </row>
    <row r="1826" spans="1:5" ht="13.5" thickBot="1">
      <c r="A1826" s="366" t="s">
        <v>230</v>
      </c>
      <c r="B1826" s="367" t="s">
        <v>160</v>
      </c>
      <c r="C1826" s="368" t="s">
        <v>200</v>
      </c>
      <c r="D1826" s="369"/>
      <c r="E1826" s="370" t="s">
        <v>57</v>
      </c>
    </row>
    <row r="1827" spans="1:5" ht="13.5" thickBot="1">
      <c r="A1827" s="361" t="s">
        <v>57</v>
      </c>
      <c r="B1827" s="362"/>
      <c r="C1827" s="363" t="s">
        <v>201</v>
      </c>
      <c r="D1827" s="364" t="s">
        <v>257</v>
      </c>
      <c r="E1827" s="371" t="s">
        <v>347</v>
      </c>
    </row>
    <row r="1828" spans="1:5" ht="13.5" thickBot="1">
      <c r="A1828" s="366" t="s">
        <v>386</v>
      </c>
      <c r="B1828" s="367" t="s">
        <v>166</v>
      </c>
      <c r="C1828" s="368" t="s">
        <v>283</v>
      </c>
      <c r="D1828" s="369"/>
      <c r="E1828" s="370" t="s">
        <v>57</v>
      </c>
    </row>
    <row r="1829" spans="1:5" ht="13.5" thickBot="1">
      <c r="A1829" s="361"/>
      <c r="B1829" s="362"/>
      <c r="C1829" s="363" t="s">
        <v>77</v>
      </c>
      <c r="D1829" s="364" t="s">
        <v>152</v>
      </c>
      <c r="E1829" s="371" t="s">
        <v>471</v>
      </c>
    </row>
    <row r="1830" spans="1:5" ht="13.5" thickBot="1">
      <c r="A1830" s="366"/>
      <c r="B1830" s="367"/>
      <c r="C1830" s="368" t="s">
        <v>455</v>
      </c>
      <c r="D1830" s="369" t="s">
        <v>366</v>
      </c>
      <c r="E1830" s="370" t="s">
        <v>342</v>
      </c>
    </row>
    <row r="1831" spans="1:5" ht="13.5" thickBot="1">
      <c r="A1831" s="361" t="s">
        <v>741</v>
      </c>
      <c r="B1831" s="362" t="s">
        <v>169</v>
      </c>
      <c r="C1831" s="363" t="s">
        <v>325</v>
      </c>
      <c r="D1831" s="364"/>
      <c r="E1831" s="371"/>
    </row>
    <row r="1832" spans="1:5" ht="13.5" thickBot="1">
      <c r="A1832" s="669" t="s">
        <v>740</v>
      </c>
      <c r="B1832" s="670"/>
      <c r="C1832" s="670"/>
      <c r="D1832" s="670"/>
      <c r="E1832" s="671"/>
    </row>
    <row r="1833" spans="1:5" ht="13.5" thickBot="1">
      <c r="A1833" s="372" t="s">
        <v>144</v>
      </c>
      <c r="B1833" s="677"/>
      <c r="C1833" s="677"/>
      <c r="D1833" s="677"/>
      <c r="E1833" s="678"/>
    </row>
    <row r="1834" ht="13.5" thickBot="1"/>
    <row r="1835" spans="1:5" ht="13.5" thickBot="1">
      <c r="A1835" s="659" t="s">
        <v>63</v>
      </c>
      <c r="B1835" s="660"/>
      <c r="C1835" s="660"/>
      <c r="D1835" s="660"/>
      <c r="E1835" s="661"/>
    </row>
    <row r="1836" spans="1:5" ht="13.5" thickBot="1">
      <c r="A1836" s="662" t="s">
        <v>70</v>
      </c>
      <c r="B1836" s="663"/>
      <c r="C1836" s="381" t="s">
        <v>333</v>
      </c>
      <c r="D1836" s="664" t="s">
        <v>47</v>
      </c>
      <c r="E1836" s="665"/>
    </row>
    <row r="1837" spans="1:5" ht="13.5" thickBot="1">
      <c r="A1837" s="666">
        <v>41336</v>
      </c>
      <c r="B1837" s="667"/>
      <c r="C1837" s="667"/>
      <c r="D1837" s="667"/>
      <c r="E1837" s="668"/>
    </row>
    <row r="1838" spans="1:5" ht="13.5" thickBot="1">
      <c r="A1838" s="361"/>
      <c r="B1838" s="362"/>
      <c r="C1838" s="363" t="s">
        <v>69</v>
      </c>
      <c r="D1838" s="364" t="s">
        <v>158</v>
      </c>
      <c r="E1838" s="365" t="s">
        <v>358</v>
      </c>
    </row>
    <row r="1839" spans="1:5" ht="13.5" thickBot="1">
      <c r="A1839" s="366"/>
      <c r="B1839" s="367"/>
      <c r="C1839" s="368" t="s">
        <v>124</v>
      </c>
      <c r="D1839" s="369" t="s">
        <v>162</v>
      </c>
      <c r="E1839" s="370" t="s">
        <v>427</v>
      </c>
    </row>
    <row r="1840" spans="1:5" ht="13.5" thickBot="1">
      <c r="A1840" s="361" t="s">
        <v>465</v>
      </c>
      <c r="B1840" s="362" t="s">
        <v>345</v>
      </c>
      <c r="C1840" s="363" t="s">
        <v>290</v>
      </c>
      <c r="D1840" s="364"/>
      <c r="E1840" s="371"/>
    </row>
    <row r="1841" spans="1:5" ht="13.5" thickBot="1">
      <c r="A1841" s="366" t="s">
        <v>57</v>
      </c>
      <c r="B1841" s="367"/>
      <c r="C1841" s="368" t="s">
        <v>742</v>
      </c>
      <c r="D1841" s="369" t="s">
        <v>166</v>
      </c>
      <c r="E1841" s="370" t="s">
        <v>314</v>
      </c>
    </row>
    <row r="1842" spans="1:5" ht="13.5" thickBot="1">
      <c r="A1842" s="361" t="s">
        <v>587</v>
      </c>
      <c r="B1842" s="362" t="s">
        <v>374</v>
      </c>
      <c r="C1842" s="363" t="s">
        <v>192</v>
      </c>
      <c r="D1842" s="364"/>
      <c r="E1842" s="371"/>
    </row>
    <row r="1843" spans="1:5" ht="13.5" thickBot="1">
      <c r="A1843" s="366" t="s">
        <v>465</v>
      </c>
      <c r="B1843" s="367" t="s">
        <v>261</v>
      </c>
      <c r="C1843" s="368" t="s">
        <v>198</v>
      </c>
      <c r="D1843" s="369"/>
      <c r="E1843" s="370"/>
    </row>
    <row r="1844" spans="1:5" ht="13.5" thickBot="1">
      <c r="A1844" s="361"/>
      <c r="B1844" s="362"/>
      <c r="C1844" s="363" t="s">
        <v>332</v>
      </c>
      <c r="D1844" s="364" t="s">
        <v>155</v>
      </c>
      <c r="E1844" s="371" t="s">
        <v>307</v>
      </c>
    </row>
    <row r="1845" spans="1:5" ht="13.5" thickBot="1">
      <c r="A1845" s="366"/>
      <c r="B1845" s="367"/>
      <c r="C1845" s="368" t="s">
        <v>333</v>
      </c>
      <c r="D1845" s="369" t="s">
        <v>169</v>
      </c>
      <c r="E1845" s="370" t="s">
        <v>427</v>
      </c>
    </row>
    <row r="1846" spans="1:5" ht="13.5" thickBot="1">
      <c r="A1846" s="669" t="s">
        <v>743</v>
      </c>
      <c r="B1846" s="670"/>
      <c r="C1846" s="670"/>
      <c r="D1846" s="670"/>
      <c r="E1846" s="671"/>
    </row>
    <row r="1847" spans="1:5" ht="13.5" thickBot="1">
      <c r="A1847" s="372" t="s">
        <v>144</v>
      </c>
      <c r="B1847" s="677"/>
      <c r="C1847" s="677"/>
      <c r="D1847" s="677"/>
      <c r="E1847" s="678"/>
    </row>
    <row r="1848" ht="13.5" thickBot="1"/>
    <row r="1849" spans="1:5" ht="13.5" thickBot="1">
      <c r="A1849" s="659" t="s">
        <v>173</v>
      </c>
      <c r="B1849" s="660"/>
      <c r="C1849" s="660"/>
      <c r="D1849" s="660"/>
      <c r="E1849" s="661"/>
    </row>
    <row r="1850" spans="1:5" ht="13.5" thickBot="1">
      <c r="A1850" s="662" t="s">
        <v>46</v>
      </c>
      <c r="B1850" s="663"/>
      <c r="C1850" s="381" t="s">
        <v>198</v>
      </c>
      <c r="D1850" s="664" t="s">
        <v>42</v>
      </c>
      <c r="E1850" s="665"/>
    </row>
    <row r="1851" spans="1:5" ht="13.5" thickBot="1">
      <c r="A1851" s="666">
        <v>41336</v>
      </c>
      <c r="B1851" s="667"/>
      <c r="C1851" s="667"/>
      <c r="D1851" s="667"/>
      <c r="E1851" s="668"/>
    </row>
    <row r="1852" spans="1:5" ht="13.5" thickBot="1">
      <c r="A1852" s="361"/>
      <c r="B1852" s="362"/>
      <c r="C1852" s="363" t="s">
        <v>69</v>
      </c>
      <c r="D1852" s="364" t="s">
        <v>156</v>
      </c>
      <c r="E1852" s="365" t="s">
        <v>626</v>
      </c>
    </row>
    <row r="1853" spans="1:5" ht="13.5" thickBot="1">
      <c r="A1853" s="366"/>
      <c r="B1853" s="367"/>
      <c r="C1853" s="368" t="s">
        <v>124</v>
      </c>
      <c r="D1853" s="369" t="s">
        <v>187</v>
      </c>
      <c r="E1853" s="370" t="s">
        <v>523</v>
      </c>
    </row>
    <row r="1854" spans="1:5" ht="13.5" thickBot="1">
      <c r="A1854" s="361" t="s">
        <v>744</v>
      </c>
      <c r="B1854" s="362" t="s">
        <v>159</v>
      </c>
      <c r="C1854" s="363" t="s">
        <v>227</v>
      </c>
      <c r="D1854" s="364"/>
      <c r="E1854" s="371" t="s">
        <v>57</v>
      </c>
    </row>
    <row r="1855" spans="1:5" ht="13.5" thickBot="1">
      <c r="A1855" s="366" t="s">
        <v>745</v>
      </c>
      <c r="B1855" s="367" t="s">
        <v>160</v>
      </c>
      <c r="C1855" s="368" t="s">
        <v>226</v>
      </c>
      <c r="D1855" s="369"/>
      <c r="E1855" s="370" t="s">
        <v>57</v>
      </c>
    </row>
    <row r="1856" spans="1:5" ht="13.5" thickBot="1">
      <c r="A1856" s="361"/>
      <c r="B1856" s="362"/>
      <c r="C1856" s="363" t="s">
        <v>192</v>
      </c>
      <c r="D1856" s="364" t="s">
        <v>257</v>
      </c>
      <c r="E1856" s="371" t="s">
        <v>523</v>
      </c>
    </row>
    <row r="1857" spans="1:5" ht="13.5" thickBot="1">
      <c r="A1857" s="366" t="s">
        <v>296</v>
      </c>
      <c r="B1857" s="367" t="s">
        <v>152</v>
      </c>
      <c r="C1857" s="368" t="s">
        <v>198</v>
      </c>
      <c r="D1857" s="369"/>
      <c r="E1857" s="370"/>
    </row>
    <row r="1858" spans="1:5" ht="13.5" thickBot="1">
      <c r="A1858" s="669" t="s">
        <v>746</v>
      </c>
      <c r="B1858" s="670"/>
      <c r="C1858" s="670"/>
      <c r="D1858" s="670"/>
      <c r="E1858" s="671"/>
    </row>
    <row r="1859" spans="1:5" ht="13.5" thickBot="1">
      <c r="A1859" s="372" t="s">
        <v>144</v>
      </c>
      <c r="B1859" s="677"/>
      <c r="C1859" s="677"/>
      <c r="D1859" s="677"/>
      <c r="E1859" s="678"/>
    </row>
    <row r="1860" ht="13.5" thickBot="1"/>
    <row r="1861" spans="1:5" ht="13.5" thickBot="1">
      <c r="A1861" s="659" t="s">
        <v>173</v>
      </c>
      <c r="B1861" s="660"/>
      <c r="C1861" s="660"/>
      <c r="D1861" s="660"/>
      <c r="E1861" s="661"/>
    </row>
    <row r="1862" spans="1:5" ht="13.5" thickBot="1">
      <c r="A1862" s="662" t="s">
        <v>58</v>
      </c>
      <c r="B1862" s="663"/>
      <c r="C1862" s="381" t="s">
        <v>747</v>
      </c>
      <c r="D1862" s="664" t="s">
        <v>59</v>
      </c>
      <c r="E1862" s="665"/>
    </row>
    <row r="1863" spans="1:5" ht="13.5" thickBot="1">
      <c r="A1863" s="666">
        <v>41336</v>
      </c>
      <c r="B1863" s="667"/>
      <c r="C1863" s="667"/>
      <c r="D1863" s="667"/>
      <c r="E1863" s="668"/>
    </row>
    <row r="1864" spans="1:5" ht="13.5" thickBot="1">
      <c r="A1864" s="361"/>
      <c r="B1864" s="362"/>
      <c r="C1864" s="363" t="s">
        <v>748</v>
      </c>
      <c r="D1864" s="364" t="s">
        <v>521</v>
      </c>
      <c r="E1864" s="365" t="s">
        <v>264</v>
      </c>
    </row>
    <row r="1865" spans="1:5" ht="13.5" thickBot="1">
      <c r="A1865" s="366"/>
      <c r="B1865" s="367"/>
      <c r="C1865" s="368" t="s">
        <v>124</v>
      </c>
      <c r="D1865" s="369" t="s">
        <v>157</v>
      </c>
      <c r="E1865" s="370" t="s">
        <v>547</v>
      </c>
    </row>
    <row r="1866" spans="1:5" ht="13.5" thickBot="1">
      <c r="A1866" s="361"/>
      <c r="B1866" s="362"/>
      <c r="C1866" s="363" t="s">
        <v>125</v>
      </c>
      <c r="D1866" s="364" t="s">
        <v>158</v>
      </c>
      <c r="E1866" s="371" t="s">
        <v>265</v>
      </c>
    </row>
    <row r="1867" spans="1:5" ht="13.5" thickBot="1">
      <c r="A1867" s="366" t="s">
        <v>418</v>
      </c>
      <c r="B1867" s="367" t="s">
        <v>187</v>
      </c>
      <c r="C1867" s="368" t="s">
        <v>126</v>
      </c>
      <c r="D1867" s="369"/>
      <c r="E1867" s="370" t="s">
        <v>57</v>
      </c>
    </row>
    <row r="1868" spans="1:5" ht="13.5" thickBot="1">
      <c r="A1868" s="361" t="s">
        <v>376</v>
      </c>
      <c r="B1868" s="362" t="s">
        <v>206</v>
      </c>
      <c r="C1868" s="363" t="s">
        <v>192</v>
      </c>
      <c r="D1868" s="364"/>
      <c r="E1868" s="371" t="s">
        <v>57</v>
      </c>
    </row>
    <row r="1869" spans="1:5" ht="13.5" thickBot="1">
      <c r="A1869" s="366"/>
      <c r="B1869" s="367"/>
      <c r="C1869" s="368" t="s">
        <v>128</v>
      </c>
      <c r="D1869" s="369" t="s">
        <v>257</v>
      </c>
      <c r="E1869" s="370" t="s">
        <v>408</v>
      </c>
    </row>
    <row r="1870" spans="1:5" ht="13.5" thickBot="1">
      <c r="A1870" s="361"/>
      <c r="B1870" s="362"/>
      <c r="C1870" s="363" t="s">
        <v>129</v>
      </c>
      <c r="D1870" s="364" t="s">
        <v>162</v>
      </c>
      <c r="E1870" s="371" t="s">
        <v>256</v>
      </c>
    </row>
    <row r="1871" spans="1:5" ht="13.5" thickBot="1">
      <c r="A1871" s="366"/>
      <c r="B1871" s="367"/>
      <c r="C1871" s="368" t="s">
        <v>130</v>
      </c>
      <c r="D1871" s="369" t="s">
        <v>344</v>
      </c>
      <c r="E1871" s="370" t="s">
        <v>547</v>
      </c>
    </row>
    <row r="1872" spans="1:5" ht="13.5" thickBot="1">
      <c r="A1872" s="361"/>
      <c r="B1872" s="362"/>
      <c r="C1872" s="363" t="s">
        <v>131</v>
      </c>
      <c r="D1872" s="364" t="s">
        <v>151</v>
      </c>
      <c r="E1872" s="371" t="s">
        <v>256</v>
      </c>
    </row>
    <row r="1873" spans="1:5" ht="13.5" thickBot="1">
      <c r="A1873" s="366"/>
      <c r="B1873" s="367"/>
      <c r="C1873" s="368" t="s">
        <v>749</v>
      </c>
      <c r="D1873" s="369" t="s">
        <v>164</v>
      </c>
      <c r="E1873" s="370" t="s">
        <v>408</v>
      </c>
    </row>
    <row r="1874" spans="1:5" ht="13.5" thickBot="1">
      <c r="A1874" s="361"/>
      <c r="B1874" s="362"/>
      <c r="C1874" s="363" t="s">
        <v>750</v>
      </c>
      <c r="D1874" s="364" t="s">
        <v>168</v>
      </c>
      <c r="E1874" s="371" t="s">
        <v>408</v>
      </c>
    </row>
    <row r="1875" spans="1:5" ht="13.5" thickBot="1">
      <c r="A1875" s="366"/>
      <c r="B1875" s="367"/>
      <c r="C1875" s="368" t="s">
        <v>751</v>
      </c>
      <c r="D1875" s="369" t="s">
        <v>374</v>
      </c>
      <c r="E1875" s="370" t="s">
        <v>547</v>
      </c>
    </row>
    <row r="1876" spans="1:5" ht="13.5" thickBot="1">
      <c r="A1876" s="361"/>
      <c r="B1876" s="362"/>
      <c r="C1876" s="363" t="s">
        <v>752</v>
      </c>
      <c r="D1876" s="364" t="s">
        <v>154</v>
      </c>
      <c r="E1876" s="371" t="s">
        <v>292</v>
      </c>
    </row>
    <row r="1877" spans="1:5" ht="13.5" thickBot="1">
      <c r="A1877" s="366"/>
      <c r="B1877" s="367"/>
      <c r="C1877" s="368" t="s">
        <v>753</v>
      </c>
      <c r="D1877" s="369" t="s">
        <v>261</v>
      </c>
      <c r="E1877" s="370" t="s">
        <v>292</v>
      </c>
    </row>
    <row r="1878" spans="1:5" ht="13.5" thickBot="1">
      <c r="A1878" s="361"/>
      <c r="B1878" s="362"/>
      <c r="C1878" s="363" t="s">
        <v>754</v>
      </c>
      <c r="D1878" s="364" t="s">
        <v>208</v>
      </c>
      <c r="E1878" s="371" t="s">
        <v>758</v>
      </c>
    </row>
    <row r="1879" spans="1:5" ht="13.5" thickBot="1">
      <c r="A1879" s="366" t="s">
        <v>378</v>
      </c>
      <c r="B1879" s="367" t="s">
        <v>373</v>
      </c>
      <c r="C1879" s="368" t="s">
        <v>755</v>
      </c>
      <c r="D1879" s="369"/>
      <c r="E1879" s="370" t="s">
        <v>57</v>
      </c>
    </row>
    <row r="1880" spans="1:5" ht="13.5" thickBot="1">
      <c r="A1880" s="361"/>
      <c r="B1880" s="362"/>
      <c r="C1880" s="363" t="s">
        <v>756</v>
      </c>
      <c r="D1880" s="364" t="s">
        <v>169</v>
      </c>
      <c r="E1880" s="371" t="s">
        <v>259</v>
      </c>
    </row>
    <row r="1881" spans="1:5" ht="13.5" thickBot="1">
      <c r="A1881" s="366"/>
      <c r="B1881" s="367"/>
      <c r="C1881" s="368" t="s">
        <v>747</v>
      </c>
      <c r="D1881" s="369" t="s">
        <v>169</v>
      </c>
      <c r="E1881" s="370" t="s">
        <v>547</v>
      </c>
    </row>
    <row r="1882" spans="1:5" ht="13.5" thickBot="1">
      <c r="A1882" s="669" t="s">
        <v>757</v>
      </c>
      <c r="B1882" s="670"/>
      <c r="C1882" s="670"/>
      <c r="D1882" s="670"/>
      <c r="E1882" s="671"/>
    </row>
    <row r="1883" spans="1:5" ht="13.5" thickBot="1">
      <c r="A1883" s="372" t="s">
        <v>144</v>
      </c>
      <c r="B1883" s="677"/>
      <c r="C1883" s="677"/>
      <c r="D1883" s="677"/>
      <c r="E1883" s="678"/>
    </row>
    <row r="1884" ht="13.5" thickBot="1"/>
    <row r="1885" spans="1:5" ht="13.5" thickBot="1">
      <c r="A1885" s="659" t="s">
        <v>173</v>
      </c>
      <c r="B1885" s="660"/>
      <c r="C1885" s="660"/>
      <c r="D1885" s="660"/>
      <c r="E1885" s="661"/>
    </row>
    <row r="1886" spans="1:5" ht="13.5" thickBot="1">
      <c r="A1886" s="662" t="s">
        <v>116</v>
      </c>
      <c r="B1886" s="663"/>
      <c r="C1886" s="381" t="s">
        <v>201</v>
      </c>
      <c r="D1886" s="664" t="s">
        <v>60</v>
      </c>
      <c r="E1886" s="665"/>
    </row>
    <row r="1887" spans="1:5" ht="13.5" thickBot="1">
      <c r="A1887" s="666">
        <v>41336</v>
      </c>
      <c r="B1887" s="667"/>
      <c r="C1887" s="667"/>
      <c r="D1887" s="667"/>
      <c r="E1887" s="668"/>
    </row>
    <row r="1888" spans="1:5" ht="13.5" thickBot="1">
      <c r="A1888" s="361"/>
      <c r="B1888" s="362"/>
      <c r="C1888" s="363" t="s">
        <v>69</v>
      </c>
      <c r="D1888" s="364" t="s">
        <v>153</v>
      </c>
      <c r="E1888" s="365" t="s">
        <v>760</v>
      </c>
    </row>
    <row r="1889" spans="1:5" ht="13.5" thickBot="1">
      <c r="A1889" s="366"/>
      <c r="B1889" s="367"/>
      <c r="C1889" s="368" t="s">
        <v>124</v>
      </c>
      <c r="D1889" s="369" t="s">
        <v>161</v>
      </c>
      <c r="E1889" s="370" t="s">
        <v>229</v>
      </c>
    </row>
    <row r="1890" spans="1:5" ht="13.5" thickBot="1">
      <c r="A1890" s="361" t="s">
        <v>242</v>
      </c>
      <c r="B1890" s="362" t="s">
        <v>207</v>
      </c>
      <c r="C1890" s="363" t="s">
        <v>227</v>
      </c>
      <c r="D1890" s="364"/>
      <c r="E1890" s="371"/>
    </row>
    <row r="1891" spans="1:5" ht="13.5" thickBot="1">
      <c r="A1891" s="366" t="s">
        <v>458</v>
      </c>
      <c r="B1891" s="367" t="s">
        <v>372</v>
      </c>
      <c r="C1891" s="368" t="s">
        <v>226</v>
      </c>
      <c r="D1891" s="369"/>
      <c r="E1891" s="370"/>
    </row>
    <row r="1892" spans="1:5" ht="13.5" thickBot="1">
      <c r="A1892" s="361" t="s">
        <v>458</v>
      </c>
      <c r="B1892" s="362" t="s">
        <v>172</v>
      </c>
      <c r="C1892" s="363" t="s">
        <v>201</v>
      </c>
      <c r="D1892" s="364"/>
      <c r="E1892" s="371"/>
    </row>
    <row r="1893" spans="1:5" ht="13.5" thickBot="1">
      <c r="A1893" s="669" t="s">
        <v>759</v>
      </c>
      <c r="B1893" s="670"/>
      <c r="C1893" s="670"/>
      <c r="D1893" s="670"/>
      <c r="E1893" s="671"/>
    </row>
    <row r="1894" spans="1:5" ht="13.5" thickBot="1">
      <c r="A1894" s="372" t="s">
        <v>144</v>
      </c>
      <c r="B1894" s="677"/>
      <c r="C1894" s="677"/>
      <c r="D1894" s="677"/>
      <c r="E1894" s="678"/>
    </row>
    <row r="1895" ht="13.5" thickBot="1"/>
    <row r="1896" spans="1:5" ht="13.5" thickBot="1">
      <c r="A1896" s="659" t="s">
        <v>173</v>
      </c>
      <c r="B1896" s="660"/>
      <c r="C1896" s="660"/>
      <c r="D1896" s="660"/>
      <c r="E1896" s="661"/>
    </row>
    <row r="1897" spans="1:5" ht="13.5" thickBot="1">
      <c r="A1897" s="662" t="s">
        <v>45</v>
      </c>
      <c r="B1897" s="663"/>
      <c r="C1897" s="381" t="s">
        <v>77</v>
      </c>
      <c r="D1897" s="664" t="s">
        <v>60</v>
      </c>
      <c r="E1897" s="665"/>
    </row>
    <row r="1898" spans="1:5" ht="13.5" thickBot="1">
      <c r="A1898" s="666">
        <v>41339</v>
      </c>
      <c r="B1898" s="667"/>
      <c r="C1898" s="667"/>
      <c r="D1898" s="667"/>
      <c r="E1898" s="668"/>
    </row>
    <row r="1899" spans="1:5" ht="13.5" thickBot="1">
      <c r="A1899" s="361" t="s">
        <v>331</v>
      </c>
      <c r="B1899" s="362"/>
      <c r="C1899" s="363"/>
      <c r="D1899" s="364"/>
      <c r="E1899" s="365" t="s">
        <v>229</v>
      </c>
    </row>
    <row r="1900" spans="1:5" ht="13.5" thickBot="1">
      <c r="A1900" s="366" t="s">
        <v>331</v>
      </c>
      <c r="B1900" s="367"/>
      <c r="C1900" s="368"/>
      <c r="D1900" s="369"/>
      <c r="E1900" s="370" t="s">
        <v>760</v>
      </c>
    </row>
    <row r="1901" spans="1:5" ht="13.5" thickBot="1">
      <c r="A1901" s="361" t="s">
        <v>651</v>
      </c>
      <c r="B1901" s="362"/>
      <c r="C1901" s="363"/>
      <c r="D1901" s="364"/>
      <c r="E1901" s="371"/>
    </row>
    <row r="1902" spans="1:5" ht="13.5" thickBot="1">
      <c r="A1902" s="366" t="s">
        <v>327</v>
      </c>
      <c r="B1902" s="367"/>
      <c r="C1902" s="368"/>
      <c r="D1902" s="369"/>
      <c r="E1902" s="370"/>
    </row>
    <row r="1903" spans="1:5" ht="13.5" thickBot="1">
      <c r="A1903" s="669" t="s">
        <v>143</v>
      </c>
      <c r="B1903" s="670"/>
      <c r="C1903" s="670"/>
      <c r="D1903" s="670"/>
      <c r="E1903" s="671"/>
    </row>
    <row r="1904" spans="1:5" ht="13.5" thickBot="1">
      <c r="A1904" s="372" t="s">
        <v>144</v>
      </c>
      <c r="B1904" s="677" t="s">
        <v>243</v>
      </c>
      <c r="C1904" s="677"/>
      <c r="D1904" s="677"/>
      <c r="E1904" s="678"/>
    </row>
    <row r="1905" ht="13.5" thickBot="1"/>
    <row r="1906" spans="1:5" ht="13.5" thickBot="1">
      <c r="A1906" s="659" t="s">
        <v>173</v>
      </c>
      <c r="B1906" s="660"/>
      <c r="C1906" s="660"/>
      <c r="D1906" s="660"/>
      <c r="E1906" s="661"/>
    </row>
    <row r="1907" spans="1:5" ht="13.5" thickBot="1">
      <c r="A1907" s="662" t="s">
        <v>121</v>
      </c>
      <c r="B1907" s="663"/>
      <c r="C1907" s="381" t="s">
        <v>333</v>
      </c>
      <c r="D1907" s="664" t="s">
        <v>47</v>
      </c>
      <c r="E1907" s="665"/>
    </row>
    <row r="1908" spans="1:5" ht="13.5" thickBot="1">
      <c r="A1908" s="666">
        <v>41339</v>
      </c>
      <c r="B1908" s="667"/>
      <c r="C1908" s="667"/>
      <c r="D1908" s="667"/>
      <c r="E1908" s="668"/>
    </row>
    <row r="1909" spans="1:5" ht="13.5" thickBot="1">
      <c r="A1909" s="361" t="s">
        <v>182</v>
      </c>
      <c r="B1909" s="362"/>
      <c r="C1909" s="363"/>
      <c r="D1909" s="364"/>
      <c r="E1909" s="365" t="s">
        <v>314</v>
      </c>
    </row>
    <row r="1910" spans="1:5" ht="13.5" thickBot="1">
      <c r="A1910" s="366" t="s">
        <v>184</v>
      </c>
      <c r="B1910" s="367"/>
      <c r="C1910" s="368"/>
      <c r="D1910" s="369"/>
      <c r="E1910" s="370" t="s">
        <v>314</v>
      </c>
    </row>
    <row r="1911" spans="1:5" ht="13.5" thickBot="1">
      <c r="A1911" s="361" t="s">
        <v>322</v>
      </c>
      <c r="B1911" s="362"/>
      <c r="C1911" s="363"/>
      <c r="D1911" s="364"/>
      <c r="E1911" s="371" t="s">
        <v>311</v>
      </c>
    </row>
    <row r="1912" spans="1:5" ht="13.5" thickBot="1">
      <c r="A1912" s="366"/>
      <c r="B1912" s="367"/>
      <c r="C1912" s="368"/>
      <c r="D1912" s="369"/>
      <c r="E1912" s="370" t="s">
        <v>313</v>
      </c>
    </row>
    <row r="1913" spans="1:5" ht="13.5" thickBot="1">
      <c r="A1913" s="361"/>
      <c r="B1913" s="362"/>
      <c r="C1913" s="363"/>
      <c r="D1913" s="364"/>
      <c r="E1913" s="371" t="s">
        <v>427</v>
      </c>
    </row>
    <row r="1914" spans="1:5" ht="13.5" thickBot="1">
      <c r="A1914" s="669" t="s">
        <v>762</v>
      </c>
      <c r="B1914" s="670"/>
      <c r="C1914" s="670"/>
      <c r="D1914" s="670"/>
      <c r="E1914" s="671"/>
    </row>
    <row r="1915" spans="1:5" ht="13.5" thickBot="1">
      <c r="A1915" s="372" t="s">
        <v>144</v>
      </c>
      <c r="B1915" s="677" t="s">
        <v>761</v>
      </c>
      <c r="C1915" s="677"/>
      <c r="D1915" s="677"/>
      <c r="E1915" s="678"/>
    </row>
    <row r="1916" ht="13.5" thickBot="1"/>
    <row r="1917" spans="1:5" ht="13.5" thickBot="1">
      <c r="A1917" s="659" t="s">
        <v>63</v>
      </c>
      <c r="B1917" s="660"/>
      <c r="C1917" s="660"/>
      <c r="D1917" s="660"/>
      <c r="E1917" s="661"/>
    </row>
    <row r="1918" spans="1:5" ht="13.5" thickBot="1">
      <c r="A1918" s="662" t="s">
        <v>70</v>
      </c>
      <c r="B1918" s="663"/>
      <c r="C1918" s="381" t="s">
        <v>131</v>
      </c>
      <c r="D1918" s="664" t="s">
        <v>58</v>
      </c>
      <c r="E1918" s="665"/>
    </row>
    <row r="1919" spans="1:5" ht="13.5" thickBot="1">
      <c r="A1919" s="666">
        <v>41339</v>
      </c>
      <c r="B1919" s="667"/>
      <c r="C1919" s="667"/>
      <c r="D1919" s="667"/>
      <c r="E1919" s="668"/>
    </row>
    <row r="1920" spans="1:5" ht="13.5" thickBot="1">
      <c r="A1920" s="361" t="s">
        <v>203</v>
      </c>
      <c r="B1920" s="362"/>
      <c r="C1920" s="363"/>
      <c r="D1920" s="364"/>
      <c r="E1920" s="365" t="s">
        <v>380</v>
      </c>
    </row>
    <row r="1921" spans="1:5" ht="13.5" thickBot="1">
      <c r="A1921" s="366" t="s">
        <v>266</v>
      </c>
      <c r="B1921" s="367"/>
      <c r="C1921" s="368"/>
      <c r="D1921" s="369"/>
      <c r="E1921" s="370" t="s">
        <v>380</v>
      </c>
    </row>
    <row r="1922" spans="1:5" ht="13.5" thickBot="1">
      <c r="A1922" s="361"/>
      <c r="B1922" s="362"/>
      <c r="C1922" s="363"/>
      <c r="D1922" s="364"/>
      <c r="E1922" s="371" t="s">
        <v>418</v>
      </c>
    </row>
    <row r="1923" spans="1:5" ht="13.5" thickBot="1">
      <c r="A1923" s="366"/>
      <c r="B1923" s="367"/>
      <c r="C1923" s="368"/>
      <c r="D1923" s="369"/>
      <c r="E1923" s="370" t="s">
        <v>418</v>
      </c>
    </row>
    <row r="1924" spans="1:5" ht="13.5" thickBot="1">
      <c r="A1924" s="361"/>
      <c r="B1924" s="362"/>
      <c r="C1924" s="363"/>
      <c r="D1924" s="364"/>
      <c r="E1924" s="371" t="s">
        <v>90</v>
      </c>
    </row>
    <row r="1925" spans="1:5" ht="13.5" thickBot="1">
      <c r="A1925" s="366"/>
      <c r="B1925" s="367"/>
      <c r="C1925" s="368"/>
      <c r="D1925" s="369"/>
      <c r="E1925" s="370" t="s">
        <v>89</v>
      </c>
    </row>
    <row r="1926" spans="1:5" ht="13.5" thickBot="1">
      <c r="A1926" s="361"/>
      <c r="B1926" s="362"/>
      <c r="C1926" s="363"/>
      <c r="D1926" s="364"/>
      <c r="E1926" s="371" t="s">
        <v>75</v>
      </c>
    </row>
    <row r="1927" spans="1:5" ht="13.5" thickBot="1">
      <c r="A1927" s="669" t="s">
        <v>779</v>
      </c>
      <c r="B1927" s="670"/>
      <c r="C1927" s="670"/>
      <c r="D1927" s="670"/>
      <c r="E1927" s="671"/>
    </row>
    <row r="1928" spans="1:5" ht="13.5" thickBot="1">
      <c r="A1928" s="372" t="s">
        <v>144</v>
      </c>
      <c r="B1928" s="677" t="s">
        <v>268</v>
      </c>
      <c r="C1928" s="677"/>
      <c r="D1928" s="677"/>
      <c r="E1928" s="678"/>
    </row>
    <row r="1929" ht="13.5" thickBot="1"/>
    <row r="1930" spans="1:5" ht="13.5" thickBot="1">
      <c r="A1930" s="659" t="s">
        <v>191</v>
      </c>
      <c r="B1930" s="660"/>
      <c r="C1930" s="660"/>
      <c r="D1930" s="660"/>
      <c r="E1930" s="661"/>
    </row>
    <row r="1931" spans="1:5" ht="13.5" thickBot="1">
      <c r="A1931" s="662" t="s">
        <v>59</v>
      </c>
      <c r="B1931" s="663"/>
      <c r="C1931" s="381" t="s">
        <v>501</v>
      </c>
      <c r="D1931" s="664" t="s">
        <v>41</v>
      </c>
      <c r="E1931" s="665"/>
    </row>
    <row r="1932" spans="1:5" ht="13.5" thickBot="1">
      <c r="A1932" s="666">
        <v>41339</v>
      </c>
      <c r="B1932" s="667"/>
      <c r="C1932" s="667"/>
      <c r="D1932" s="667"/>
      <c r="E1932" s="668"/>
    </row>
    <row r="1933" spans="1:5" ht="13.5" thickBot="1">
      <c r="A1933" s="361" t="s">
        <v>256</v>
      </c>
      <c r="B1933" s="362"/>
      <c r="C1933" s="363"/>
      <c r="D1933" s="364"/>
      <c r="E1933" s="365" t="s">
        <v>542</v>
      </c>
    </row>
    <row r="1934" spans="1:5" ht="13.5" thickBot="1">
      <c r="A1934" s="366" t="s">
        <v>256</v>
      </c>
      <c r="B1934" s="367"/>
      <c r="C1934" s="368"/>
      <c r="D1934" s="369"/>
      <c r="E1934" s="370" t="s">
        <v>79</v>
      </c>
    </row>
    <row r="1935" spans="1:5" ht="13.5" thickBot="1">
      <c r="A1935" s="361" t="s">
        <v>256</v>
      </c>
      <c r="B1935" s="362"/>
      <c r="C1935" s="363"/>
      <c r="D1935" s="364"/>
      <c r="E1935" s="371" t="s">
        <v>79</v>
      </c>
    </row>
    <row r="1936" spans="1:5" ht="13.5" thickBot="1">
      <c r="A1936" s="366" t="s">
        <v>256</v>
      </c>
      <c r="B1936" s="367"/>
      <c r="C1936" s="368"/>
      <c r="D1936" s="369"/>
      <c r="E1936" s="370"/>
    </row>
    <row r="1937" spans="1:5" ht="13.5" thickBot="1">
      <c r="A1937" s="361" t="s">
        <v>408</v>
      </c>
      <c r="B1937" s="362"/>
      <c r="C1937" s="363"/>
      <c r="D1937" s="364"/>
      <c r="E1937" s="371"/>
    </row>
    <row r="1938" spans="1:5" ht="13.5" thickBot="1">
      <c r="A1938" s="366" t="s">
        <v>408</v>
      </c>
      <c r="B1938" s="367"/>
      <c r="C1938" s="368"/>
      <c r="D1938" s="369"/>
      <c r="E1938" s="370"/>
    </row>
    <row r="1939" spans="1:5" ht="13.5" thickBot="1">
      <c r="A1939" s="361" t="s">
        <v>408</v>
      </c>
      <c r="B1939" s="362"/>
      <c r="C1939" s="363"/>
      <c r="D1939" s="364"/>
      <c r="E1939" s="371"/>
    </row>
    <row r="1940" spans="1:5" ht="13.5" thickBot="1">
      <c r="A1940" s="366" t="s">
        <v>408</v>
      </c>
      <c r="B1940" s="367"/>
      <c r="C1940" s="368"/>
      <c r="D1940" s="369"/>
      <c r="E1940" s="370"/>
    </row>
    <row r="1941" spans="1:5" ht="13.5" thickBot="1">
      <c r="A1941" s="669" t="s">
        <v>746</v>
      </c>
      <c r="B1941" s="670"/>
      <c r="C1941" s="670"/>
      <c r="D1941" s="670"/>
      <c r="E1941" s="671"/>
    </row>
    <row r="1942" spans="1:5" ht="13.5" thickBot="1">
      <c r="A1942" s="372" t="s">
        <v>144</v>
      </c>
      <c r="B1942" s="677" t="s">
        <v>697</v>
      </c>
      <c r="C1942" s="677"/>
      <c r="D1942" s="677"/>
      <c r="E1942" s="678"/>
    </row>
    <row r="1943" ht="13.5" thickBot="1"/>
    <row r="1944" spans="1:5" ht="13.5" thickBot="1">
      <c r="A1944" s="659" t="s">
        <v>219</v>
      </c>
      <c r="B1944" s="660"/>
      <c r="C1944" s="660"/>
      <c r="D1944" s="660"/>
      <c r="E1944" s="661"/>
    </row>
    <row r="1945" spans="1:5" ht="13.5" thickBot="1">
      <c r="A1945" s="662" t="s">
        <v>58</v>
      </c>
      <c r="B1945" s="663"/>
      <c r="C1945" s="381" t="s">
        <v>283</v>
      </c>
      <c r="D1945" s="664" t="s">
        <v>115</v>
      </c>
      <c r="E1945" s="665"/>
    </row>
    <row r="1946" spans="1:5" ht="13.5" thickBot="1">
      <c r="A1946" s="666">
        <v>41343</v>
      </c>
      <c r="B1946" s="667"/>
      <c r="C1946" s="667"/>
      <c r="D1946" s="667"/>
      <c r="E1946" s="668"/>
    </row>
    <row r="1947" spans="1:5" ht="13.5" thickBot="1">
      <c r="A1947" s="361" t="s">
        <v>378</v>
      </c>
      <c r="B1947" s="362" t="s">
        <v>303</v>
      </c>
      <c r="C1947" s="363" t="s">
        <v>246</v>
      </c>
      <c r="D1947" s="364"/>
      <c r="E1947" s="365"/>
    </row>
    <row r="1948" spans="1:5" ht="13.5" thickBot="1">
      <c r="A1948" s="366"/>
      <c r="B1948" s="367"/>
      <c r="C1948" s="368" t="s">
        <v>64</v>
      </c>
      <c r="D1948" s="369" t="s">
        <v>150</v>
      </c>
      <c r="E1948" s="370" t="s">
        <v>401</v>
      </c>
    </row>
    <row r="1949" spans="1:5" ht="13.5" thickBot="1">
      <c r="A1949" s="361"/>
      <c r="B1949" s="362"/>
      <c r="C1949" s="363" t="s">
        <v>227</v>
      </c>
      <c r="D1949" s="364" t="s">
        <v>151</v>
      </c>
      <c r="E1949" s="371" t="s">
        <v>347</v>
      </c>
    </row>
    <row r="1950" spans="1:5" ht="13.5" thickBot="1">
      <c r="A1950" s="366" t="s">
        <v>90</v>
      </c>
      <c r="B1950" s="367" t="s">
        <v>168</v>
      </c>
      <c r="C1950" s="368" t="s">
        <v>226</v>
      </c>
      <c r="D1950" s="369"/>
      <c r="E1950" s="370"/>
    </row>
    <row r="1951" spans="1:5" ht="13.5" thickBot="1">
      <c r="A1951" s="361" t="s">
        <v>418</v>
      </c>
      <c r="B1951" s="362" t="s">
        <v>152</v>
      </c>
      <c r="C1951" s="363" t="s">
        <v>201</v>
      </c>
      <c r="D1951" s="364"/>
      <c r="E1951" s="371"/>
    </row>
    <row r="1952" spans="1:5" ht="13.5" thickBot="1">
      <c r="A1952" s="366" t="s">
        <v>89</v>
      </c>
      <c r="B1952" s="367" t="s">
        <v>169</v>
      </c>
      <c r="C1952" s="368" t="s">
        <v>283</v>
      </c>
      <c r="D1952" s="369"/>
      <c r="E1952" s="370"/>
    </row>
    <row r="1953" spans="1:5" ht="13.5" thickBot="1">
      <c r="A1953" s="669" t="s">
        <v>763</v>
      </c>
      <c r="B1953" s="670"/>
      <c r="C1953" s="670"/>
      <c r="D1953" s="670"/>
      <c r="E1953" s="671"/>
    </row>
    <row r="1954" spans="1:5" ht="13.5" thickBot="1">
      <c r="A1954" s="372" t="s">
        <v>144</v>
      </c>
      <c r="B1954" s="677" t="s">
        <v>764</v>
      </c>
      <c r="C1954" s="677"/>
      <c r="D1954" s="677"/>
      <c r="E1954" s="678"/>
    </row>
    <row r="1955" ht="13.5" thickBot="1"/>
    <row r="1956" spans="1:5" ht="13.5" thickBot="1">
      <c r="A1956" s="659" t="s">
        <v>63</v>
      </c>
      <c r="B1956" s="660"/>
      <c r="C1956" s="660"/>
      <c r="D1956" s="660"/>
      <c r="E1956" s="661"/>
    </row>
    <row r="1957" spans="1:5" ht="13.5" thickBot="1">
      <c r="A1957" s="662" t="s">
        <v>47</v>
      </c>
      <c r="B1957" s="663"/>
      <c r="C1957" s="381" t="s">
        <v>515</v>
      </c>
      <c r="D1957" s="664" t="s">
        <v>59</v>
      </c>
      <c r="E1957" s="665"/>
    </row>
    <row r="1958" spans="1:5" ht="13.5" thickBot="1">
      <c r="A1958" s="666">
        <v>41343</v>
      </c>
      <c r="B1958" s="667"/>
      <c r="C1958" s="667"/>
      <c r="D1958" s="667"/>
      <c r="E1958" s="668"/>
    </row>
    <row r="1959" spans="1:5" ht="13.5" thickBot="1">
      <c r="A1959" s="361"/>
      <c r="B1959" s="362"/>
      <c r="C1959" s="363" t="s">
        <v>69</v>
      </c>
      <c r="D1959" s="364" t="s">
        <v>435</v>
      </c>
      <c r="E1959" s="365" t="s">
        <v>348</v>
      </c>
    </row>
    <row r="1960" spans="1:5" ht="13.5" thickBot="1">
      <c r="A1960" s="366"/>
      <c r="B1960" s="367"/>
      <c r="C1960" s="368" t="s">
        <v>124</v>
      </c>
      <c r="D1960" s="369" t="s">
        <v>273</v>
      </c>
      <c r="E1960" s="370" t="s">
        <v>265</v>
      </c>
    </row>
    <row r="1961" spans="1:5" ht="13.5" thickBot="1">
      <c r="A1961" s="361" t="s">
        <v>489</v>
      </c>
      <c r="B1961" s="362" t="s">
        <v>206</v>
      </c>
      <c r="C1961" s="363" t="s">
        <v>227</v>
      </c>
      <c r="D1961" s="364"/>
      <c r="E1961" s="371" t="s">
        <v>57</v>
      </c>
    </row>
    <row r="1962" spans="1:5" ht="13.5" thickBot="1">
      <c r="A1962" s="366" t="s">
        <v>57</v>
      </c>
      <c r="B1962" s="367"/>
      <c r="C1962" s="368" t="s">
        <v>126</v>
      </c>
      <c r="D1962" s="369" t="s">
        <v>303</v>
      </c>
      <c r="E1962" s="370" t="s">
        <v>766</v>
      </c>
    </row>
    <row r="1963" spans="1:5" ht="13.5" thickBot="1">
      <c r="A1963" s="361" t="s">
        <v>57</v>
      </c>
      <c r="B1963" s="362"/>
      <c r="C1963" s="363" t="s">
        <v>127</v>
      </c>
      <c r="D1963" s="364" t="s">
        <v>151</v>
      </c>
      <c r="E1963" s="371" t="s">
        <v>408</v>
      </c>
    </row>
    <row r="1964" spans="1:5" ht="13.5" thickBot="1">
      <c r="A1964" s="366" t="s">
        <v>307</v>
      </c>
      <c r="B1964" s="367" t="s">
        <v>171</v>
      </c>
      <c r="C1964" s="368" t="s">
        <v>128</v>
      </c>
      <c r="D1964" s="369"/>
      <c r="E1964" s="370" t="s">
        <v>57</v>
      </c>
    </row>
    <row r="1965" spans="1:8" ht="13.5" thickBot="1">
      <c r="A1965" s="361" t="s">
        <v>57</v>
      </c>
      <c r="B1965" s="362"/>
      <c r="C1965" s="363" t="s">
        <v>129</v>
      </c>
      <c r="D1965" s="364" t="s">
        <v>260</v>
      </c>
      <c r="E1965" s="371" t="s">
        <v>408</v>
      </c>
      <c r="H1965" s="434"/>
    </row>
    <row r="1966" spans="1:8" ht="13.5" thickBot="1">
      <c r="A1966" s="366" t="s">
        <v>307</v>
      </c>
      <c r="B1966" s="367" t="s">
        <v>372</v>
      </c>
      <c r="C1966" s="368" t="s">
        <v>333</v>
      </c>
      <c r="D1966" s="369"/>
      <c r="E1966" s="370" t="s">
        <v>57</v>
      </c>
      <c r="H1966" s="434"/>
    </row>
    <row r="1967" spans="1:8" ht="13.5" thickBot="1">
      <c r="A1967" s="361" t="s">
        <v>57</v>
      </c>
      <c r="B1967" s="362"/>
      <c r="C1967" s="363" t="s">
        <v>334</v>
      </c>
      <c r="D1967" s="364" t="s">
        <v>167</v>
      </c>
      <c r="E1967" s="371" t="s">
        <v>256</v>
      </c>
      <c r="H1967" s="434"/>
    </row>
    <row r="1968" spans="1:8" ht="13.5" thickBot="1">
      <c r="A1968" s="366" t="s">
        <v>57</v>
      </c>
      <c r="B1968" s="367"/>
      <c r="C1968" s="368" t="s">
        <v>132</v>
      </c>
      <c r="D1968" s="369" t="s">
        <v>304</v>
      </c>
      <c r="E1968" s="370" t="s">
        <v>348</v>
      </c>
      <c r="H1968" s="434"/>
    </row>
    <row r="1969" spans="1:8" ht="13.5" thickBot="1">
      <c r="A1969" s="361" t="s">
        <v>314</v>
      </c>
      <c r="B1969" s="362" t="s">
        <v>374</v>
      </c>
      <c r="C1969" s="363" t="s">
        <v>335</v>
      </c>
      <c r="D1969" s="364"/>
      <c r="E1969" s="371" t="s">
        <v>57</v>
      </c>
      <c r="H1969" s="434"/>
    </row>
    <row r="1970" spans="1:8" ht="13.5" thickBot="1">
      <c r="A1970" s="366" t="s">
        <v>57</v>
      </c>
      <c r="B1970" s="367"/>
      <c r="C1970" s="368" t="s">
        <v>134</v>
      </c>
      <c r="D1970" s="369" t="s">
        <v>366</v>
      </c>
      <c r="E1970" s="370" t="s">
        <v>256</v>
      </c>
      <c r="H1970" s="434"/>
    </row>
    <row r="1971" spans="1:8" ht="13.5" thickBot="1">
      <c r="A1971" s="361" t="s">
        <v>307</v>
      </c>
      <c r="B1971" s="362" t="s">
        <v>172</v>
      </c>
      <c r="C1971" s="363" t="s">
        <v>515</v>
      </c>
      <c r="D1971" s="364"/>
      <c r="E1971" s="371"/>
      <c r="H1971" s="434"/>
    </row>
    <row r="1972" spans="1:5" ht="13.5" thickBot="1">
      <c r="A1972" s="669" t="s">
        <v>765</v>
      </c>
      <c r="B1972" s="670"/>
      <c r="C1972" s="670"/>
      <c r="D1972" s="670"/>
      <c r="E1972" s="671"/>
    </row>
    <row r="1973" spans="1:5" ht="13.5" thickBot="1">
      <c r="A1973" s="372" t="s">
        <v>144</v>
      </c>
      <c r="B1973" s="677" t="s">
        <v>543</v>
      </c>
      <c r="C1973" s="677"/>
      <c r="D1973" s="677"/>
      <c r="E1973" s="678"/>
    </row>
    <row r="1974" ht="13.5" thickBot="1"/>
    <row r="1975" spans="1:5" ht="13.5" thickBot="1">
      <c r="A1975" s="659" t="s">
        <v>173</v>
      </c>
      <c r="B1975" s="660"/>
      <c r="C1975" s="660"/>
      <c r="D1975" s="660"/>
      <c r="E1975" s="661"/>
    </row>
    <row r="1976" spans="1:5" ht="13.5" thickBot="1">
      <c r="A1976" s="662" t="s">
        <v>45</v>
      </c>
      <c r="B1976" s="663"/>
      <c r="C1976" s="381" t="s">
        <v>770</v>
      </c>
      <c r="D1976" s="664" t="s">
        <v>46</v>
      </c>
      <c r="E1976" s="665"/>
    </row>
    <row r="1977" spans="1:5" ht="13.5" thickBot="1">
      <c r="A1977" s="666">
        <v>41343</v>
      </c>
      <c r="B1977" s="667"/>
      <c r="C1977" s="667"/>
      <c r="D1977" s="667"/>
      <c r="E1977" s="668"/>
    </row>
    <row r="1978" spans="1:5" ht="13.5" thickBot="1">
      <c r="A1978" s="361" t="s">
        <v>326</v>
      </c>
      <c r="B1978" s="362" t="s">
        <v>521</v>
      </c>
      <c r="C1978" s="363" t="s">
        <v>246</v>
      </c>
      <c r="D1978" s="364"/>
      <c r="E1978" s="365"/>
    </row>
    <row r="1979" spans="1:5" ht="13.5" thickBot="1">
      <c r="A1979" s="366" t="s">
        <v>336</v>
      </c>
      <c r="B1979" s="367" t="s">
        <v>156</v>
      </c>
      <c r="C1979" s="368" t="s">
        <v>247</v>
      </c>
      <c r="D1979" s="369"/>
      <c r="E1979" s="370"/>
    </row>
    <row r="1980" spans="1:5" ht="13.5" thickBot="1">
      <c r="A1980" s="361" t="s">
        <v>57</v>
      </c>
      <c r="B1980" s="362"/>
      <c r="C1980" s="385" t="s">
        <v>199</v>
      </c>
      <c r="D1980" s="364" t="s">
        <v>159</v>
      </c>
      <c r="E1980" s="371" t="s">
        <v>195</v>
      </c>
    </row>
    <row r="1981" spans="1:5" ht="13.5" thickBot="1">
      <c r="A1981" s="366" t="s">
        <v>326</v>
      </c>
      <c r="B1981" s="367" t="s">
        <v>343</v>
      </c>
      <c r="C1981" s="368" t="s">
        <v>200</v>
      </c>
      <c r="D1981" s="369"/>
      <c r="E1981" s="370" t="s">
        <v>57</v>
      </c>
    </row>
    <row r="1982" spans="1:5" ht="13.5" thickBot="1">
      <c r="A1982" s="361" t="s">
        <v>57</v>
      </c>
      <c r="B1982" s="362"/>
      <c r="C1982" s="363" t="s">
        <v>201</v>
      </c>
      <c r="D1982" s="364" t="s">
        <v>161</v>
      </c>
      <c r="E1982" s="371" t="s">
        <v>768</v>
      </c>
    </row>
    <row r="1983" spans="1:5" ht="13.5" thickBot="1">
      <c r="A1983" s="366" t="s">
        <v>767</v>
      </c>
      <c r="B1983" s="367" t="s">
        <v>371</v>
      </c>
      <c r="C1983" s="368" t="s">
        <v>283</v>
      </c>
      <c r="D1983" s="369"/>
      <c r="E1983" s="370" t="s">
        <v>57</v>
      </c>
    </row>
    <row r="1984" spans="1:5" ht="13.5" thickBot="1">
      <c r="A1984" s="361" t="s">
        <v>651</v>
      </c>
      <c r="B1984" s="362" t="s">
        <v>162</v>
      </c>
      <c r="C1984" s="363" t="s">
        <v>381</v>
      </c>
      <c r="D1984" s="364"/>
      <c r="E1984" s="371" t="s">
        <v>769</v>
      </c>
    </row>
    <row r="1985" spans="1:5" ht="13.5" thickBot="1">
      <c r="A1985" s="366" t="s">
        <v>336</v>
      </c>
      <c r="B1985" s="367" t="s">
        <v>344</v>
      </c>
      <c r="C1985" s="368" t="s">
        <v>252</v>
      </c>
      <c r="D1985" s="369"/>
      <c r="E1985" s="370"/>
    </row>
    <row r="1986" spans="1:5" ht="13.5" thickBot="1">
      <c r="A1986" s="361" t="s">
        <v>326</v>
      </c>
      <c r="B1986" s="362" t="s">
        <v>406</v>
      </c>
      <c r="C1986" s="363" t="s">
        <v>500</v>
      </c>
      <c r="D1986" s="364"/>
      <c r="E1986" s="371"/>
    </row>
    <row r="1987" spans="1:5" ht="13.5" thickBot="1">
      <c r="A1987" s="366" t="s">
        <v>57</v>
      </c>
      <c r="B1987" s="367"/>
      <c r="C1987" s="368" t="s">
        <v>245</v>
      </c>
      <c r="D1987" s="369" t="s">
        <v>164</v>
      </c>
      <c r="E1987" s="370" t="s">
        <v>744</v>
      </c>
    </row>
    <row r="1988" spans="1:5" ht="13.5" thickBot="1">
      <c r="A1988" s="361" t="s">
        <v>326</v>
      </c>
      <c r="B1988" s="362" t="s">
        <v>165</v>
      </c>
      <c r="C1988" s="363" t="s">
        <v>501</v>
      </c>
      <c r="D1988" s="364"/>
      <c r="E1988" s="371"/>
    </row>
    <row r="1989" spans="1:5" ht="13.5" thickBot="1">
      <c r="A1989" s="366" t="s">
        <v>336</v>
      </c>
      <c r="B1989" s="367" t="s">
        <v>166</v>
      </c>
      <c r="C1989" s="368" t="s">
        <v>502</v>
      </c>
      <c r="D1989" s="369"/>
      <c r="E1989" s="370"/>
    </row>
    <row r="1990" spans="1:5" ht="13.5" thickBot="1">
      <c r="A1990" s="361" t="s">
        <v>57</v>
      </c>
      <c r="B1990" s="362"/>
      <c r="C1990" s="363" t="s">
        <v>503</v>
      </c>
      <c r="D1990" s="364" t="s">
        <v>167</v>
      </c>
      <c r="E1990" s="371" t="s">
        <v>296</v>
      </c>
    </row>
    <row r="1991" spans="1:5" ht="13.5" thickBot="1">
      <c r="A1991" s="366" t="s">
        <v>336</v>
      </c>
      <c r="B1991" s="367" t="s">
        <v>366</v>
      </c>
      <c r="C1991" s="368" t="s">
        <v>499</v>
      </c>
      <c r="D1991" s="369"/>
      <c r="E1991" s="370"/>
    </row>
    <row r="1992" spans="1:5" ht="13.5" thickBot="1">
      <c r="A1992" s="361" t="s">
        <v>474</v>
      </c>
      <c r="B1992" s="362" t="s">
        <v>155</v>
      </c>
      <c r="C1992" s="363" t="s">
        <v>770</v>
      </c>
      <c r="D1992" s="364"/>
      <c r="E1992" s="371"/>
    </row>
    <row r="1993" spans="1:5" ht="13.5" thickBot="1">
      <c r="A1993" s="669" t="s">
        <v>143</v>
      </c>
      <c r="B1993" s="670"/>
      <c r="C1993" s="670"/>
      <c r="D1993" s="670"/>
      <c r="E1993" s="671"/>
    </row>
    <row r="1994" spans="1:5" ht="13.5" thickBot="1">
      <c r="A1994" s="372" t="s">
        <v>144</v>
      </c>
      <c r="B1994" s="677" t="s">
        <v>592</v>
      </c>
      <c r="C1994" s="677"/>
      <c r="D1994" s="677"/>
      <c r="E1994" s="678"/>
    </row>
    <row r="1995" ht="13.5" thickBot="1"/>
    <row r="1996" spans="1:5" ht="13.5" thickBot="1">
      <c r="A1996" s="659" t="s">
        <v>219</v>
      </c>
      <c r="B1996" s="660"/>
      <c r="C1996" s="660"/>
      <c r="D1996" s="660"/>
      <c r="E1996" s="661"/>
    </row>
    <row r="1997" spans="1:5" ht="13.5" thickBot="1">
      <c r="A1997" s="662" t="s">
        <v>70</v>
      </c>
      <c r="B1997" s="663"/>
      <c r="C1997" s="381" t="s">
        <v>771</v>
      </c>
      <c r="D1997" s="664" t="s">
        <v>42</v>
      </c>
      <c r="E1997" s="665"/>
    </row>
    <row r="1998" spans="1:5" ht="13.5" thickBot="1">
      <c r="A1998" s="666">
        <v>41343</v>
      </c>
      <c r="B1998" s="667"/>
      <c r="C1998" s="667"/>
      <c r="D1998" s="667"/>
      <c r="E1998" s="668"/>
    </row>
    <row r="1999" spans="1:5" ht="13.5" thickBot="1">
      <c r="A1999" s="361"/>
      <c r="B1999" s="362"/>
      <c r="C1999" s="363" t="s">
        <v>69</v>
      </c>
      <c r="D1999" s="364" t="s">
        <v>170</v>
      </c>
      <c r="E1999" s="365" t="s">
        <v>606</v>
      </c>
    </row>
    <row r="2000" spans="1:5" ht="13.5" thickBot="1">
      <c r="A2000" s="366"/>
      <c r="B2000" s="367"/>
      <c r="C2000" s="368" t="s">
        <v>124</v>
      </c>
      <c r="D2000" s="369" t="s">
        <v>162</v>
      </c>
      <c r="E2000" s="370" t="s">
        <v>180</v>
      </c>
    </row>
    <row r="2001" spans="1:5" ht="13.5" thickBot="1">
      <c r="A2001" s="361"/>
      <c r="B2001" s="362"/>
      <c r="C2001" s="385" t="s">
        <v>125</v>
      </c>
      <c r="D2001" s="364" t="s">
        <v>163</v>
      </c>
      <c r="E2001" s="371" t="s">
        <v>626</v>
      </c>
    </row>
    <row r="2002" spans="1:5" ht="13.5" thickBot="1">
      <c r="A2002" s="366"/>
      <c r="B2002" s="367"/>
      <c r="C2002" s="368" t="s">
        <v>368</v>
      </c>
      <c r="D2002" s="369" t="s">
        <v>345</v>
      </c>
      <c r="E2002" s="370" t="s">
        <v>390</v>
      </c>
    </row>
    <row r="2003" spans="1:5" ht="13.5" thickBot="1">
      <c r="A2003" s="361"/>
      <c r="B2003" s="362"/>
      <c r="C2003" s="363" t="s">
        <v>509</v>
      </c>
      <c r="D2003" s="364" t="s">
        <v>166</v>
      </c>
      <c r="E2003" s="371" t="s">
        <v>652</v>
      </c>
    </row>
    <row r="2004" spans="1:5" ht="13.5" thickBot="1">
      <c r="A2004" s="366"/>
      <c r="B2004" s="367"/>
      <c r="C2004" s="368" t="s">
        <v>771</v>
      </c>
      <c r="D2004" s="369" t="s">
        <v>366</v>
      </c>
      <c r="E2004" s="370" t="s">
        <v>180</v>
      </c>
    </row>
    <row r="2005" spans="1:5" ht="13.5" thickBot="1">
      <c r="A2005" s="669" t="s">
        <v>654</v>
      </c>
      <c r="B2005" s="670"/>
      <c r="C2005" s="670"/>
      <c r="D2005" s="670"/>
      <c r="E2005" s="671"/>
    </row>
    <row r="2006" spans="1:5" ht="13.5" thickBot="1">
      <c r="A2006" s="674" t="s">
        <v>772</v>
      </c>
      <c r="B2006" s="675"/>
      <c r="C2006" s="675"/>
      <c r="D2006" s="675"/>
      <c r="E2006" s="676"/>
    </row>
    <row r="2007" spans="1:5" ht="13.5" thickBot="1">
      <c r="A2007" s="372" t="s">
        <v>144</v>
      </c>
      <c r="B2007" s="677" t="s">
        <v>773</v>
      </c>
      <c r="C2007" s="677"/>
      <c r="D2007" s="677"/>
      <c r="E2007" s="678"/>
    </row>
    <row r="2008" ht="13.5" thickBot="1"/>
    <row r="2009" spans="1:5" ht="13.5" thickBot="1">
      <c r="A2009" s="659" t="s">
        <v>173</v>
      </c>
      <c r="B2009" s="660"/>
      <c r="C2009" s="660"/>
      <c r="D2009" s="660"/>
      <c r="E2009" s="661"/>
    </row>
    <row r="2010" spans="1:5" ht="13.5" thickBot="1">
      <c r="A2010" s="662" t="s">
        <v>116</v>
      </c>
      <c r="B2010" s="663"/>
      <c r="C2010" s="381" t="s">
        <v>283</v>
      </c>
      <c r="D2010" s="664" t="s">
        <v>775</v>
      </c>
      <c r="E2010" s="665"/>
    </row>
    <row r="2011" spans="1:5" ht="13.5" thickBot="1">
      <c r="A2011" s="666">
        <v>41343</v>
      </c>
      <c r="B2011" s="667"/>
      <c r="C2011" s="667"/>
      <c r="D2011" s="667"/>
      <c r="E2011" s="668"/>
    </row>
    <row r="2012" spans="1:5" ht="13.5" thickBot="1">
      <c r="A2012" s="361" t="s">
        <v>645</v>
      </c>
      <c r="B2012" s="362" t="s">
        <v>343</v>
      </c>
      <c r="C2012" s="363" t="s">
        <v>246</v>
      </c>
      <c r="D2012" s="364"/>
      <c r="E2012" s="365"/>
    </row>
    <row r="2013" spans="1:5" ht="13.5" thickBot="1">
      <c r="A2013" s="366" t="s">
        <v>330</v>
      </c>
      <c r="B2013" s="367" t="s">
        <v>163</v>
      </c>
      <c r="C2013" s="368" t="s">
        <v>247</v>
      </c>
      <c r="D2013" s="369"/>
      <c r="E2013" s="370"/>
    </row>
    <row r="2014" spans="1:5" ht="13.5" thickBot="1">
      <c r="A2014" s="361" t="s">
        <v>458</v>
      </c>
      <c r="B2014" s="362" t="s">
        <v>168</v>
      </c>
      <c r="C2014" s="385" t="s">
        <v>248</v>
      </c>
      <c r="D2014" s="364"/>
      <c r="E2014" s="371"/>
    </row>
    <row r="2015" spans="1:5" ht="13.5" thickBot="1">
      <c r="A2015" s="366" t="s">
        <v>330</v>
      </c>
      <c r="B2015" s="367" t="s">
        <v>261</v>
      </c>
      <c r="C2015" s="368" t="s">
        <v>249</v>
      </c>
      <c r="D2015" s="369"/>
      <c r="E2015" s="370"/>
    </row>
    <row r="2016" spans="1:5" ht="13.5" thickBot="1">
      <c r="A2016" s="361"/>
      <c r="B2016" s="362"/>
      <c r="C2016" s="363" t="s">
        <v>185</v>
      </c>
      <c r="D2016" s="364" t="s">
        <v>373</v>
      </c>
      <c r="E2016" s="371" t="s">
        <v>176</v>
      </c>
    </row>
    <row r="2017" spans="1:5" ht="13.5" thickBot="1">
      <c r="A2017" s="366"/>
      <c r="B2017" s="367"/>
      <c r="C2017" s="368" t="s">
        <v>283</v>
      </c>
      <c r="D2017" s="369" t="s">
        <v>172</v>
      </c>
      <c r="E2017" s="370" t="s">
        <v>179</v>
      </c>
    </row>
    <row r="2018" spans="1:5" ht="13.5" thickBot="1">
      <c r="A2018" s="669" t="s">
        <v>143</v>
      </c>
      <c r="B2018" s="670"/>
      <c r="C2018" s="670"/>
      <c r="D2018" s="670"/>
      <c r="E2018" s="671"/>
    </row>
    <row r="2019" spans="1:5" ht="13.5" thickBot="1">
      <c r="A2019" s="372" t="s">
        <v>144</v>
      </c>
      <c r="B2019" s="677" t="s">
        <v>776</v>
      </c>
      <c r="C2019" s="677"/>
      <c r="D2019" s="677"/>
      <c r="E2019" s="678"/>
    </row>
    <row r="2020" ht="13.5" thickBot="1"/>
    <row r="2021" spans="1:5" ht="13.5" thickBot="1">
      <c r="A2021" s="659" t="s">
        <v>173</v>
      </c>
      <c r="B2021" s="660"/>
      <c r="C2021" s="660"/>
      <c r="D2021" s="660"/>
      <c r="E2021" s="661"/>
    </row>
    <row r="2022" spans="1:5" ht="13.5" thickBot="1">
      <c r="A2022" s="662" t="s">
        <v>71</v>
      </c>
      <c r="B2022" s="663"/>
      <c r="C2022" s="381" t="s">
        <v>332</v>
      </c>
      <c r="D2022" s="664" t="s">
        <v>43</v>
      </c>
      <c r="E2022" s="665"/>
    </row>
    <row r="2023" spans="1:5" ht="13.5" thickBot="1">
      <c r="A2023" s="666">
        <v>41343</v>
      </c>
      <c r="B2023" s="667"/>
      <c r="C2023" s="667"/>
      <c r="D2023" s="667"/>
      <c r="E2023" s="668"/>
    </row>
    <row r="2024" spans="1:5" ht="13.5" thickBot="1">
      <c r="A2024" s="361" t="s">
        <v>276</v>
      </c>
      <c r="B2024" s="362" t="s">
        <v>521</v>
      </c>
      <c r="C2024" s="363" t="s">
        <v>246</v>
      </c>
      <c r="D2024" s="364"/>
      <c r="E2024" s="365"/>
    </row>
    <row r="2025" spans="1:5" ht="13.5" thickBot="1">
      <c r="A2025" s="366"/>
      <c r="B2025" s="367"/>
      <c r="C2025" s="368" t="s">
        <v>64</v>
      </c>
      <c r="D2025" s="369" t="s">
        <v>435</v>
      </c>
      <c r="E2025" s="370" t="s">
        <v>600</v>
      </c>
    </row>
    <row r="2026" spans="1:5" ht="13.5" thickBot="1">
      <c r="A2026" s="361"/>
      <c r="B2026" s="362"/>
      <c r="C2026" s="385" t="s">
        <v>227</v>
      </c>
      <c r="D2026" s="364" t="s">
        <v>156</v>
      </c>
      <c r="E2026" s="371" t="s">
        <v>196</v>
      </c>
    </row>
    <row r="2027" spans="1:5" ht="13.5" thickBot="1">
      <c r="A2027" s="366"/>
      <c r="B2027" s="367"/>
      <c r="C2027" s="368" t="s">
        <v>126</v>
      </c>
      <c r="D2027" s="369" t="s">
        <v>150</v>
      </c>
      <c r="E2027" s="370" t="s">
        <v>600</v>
      </c>
    </row>
    <row r="2028" spans="1:5" ht="13.5" thickBot="1">
      <c r="A2028" s="361"/>
      <c r="B2028" s="362"/>
      <c r="C2028" s="363" t="s">
        <v>127</v>
      </c>
      <c r="D2028" s="364" t="s">
        <v>372</v>
      </c>
      <c r="E2028" s="371" t="s">
        <v>196</v>
      </c>
    </row>
    <row r="2029" spans="1:5" ht="13.5" thickBot="1">
      <c r="A2029" s="366" t="s">
        <v>280</v>
      </c>
      <c r="B2029" s="367" t="s">
        <v>168</v>
      </c>
      <c r="C2029" s="368" t="s">
        <v>128</v>
      </c>
      <c r="D2029" s="369"/>
      <c r="E2029" s="370"/>
    </row>
    <row r="2030" spans="1:5" ht="13.5" thickBot="1">
      <c r="A2030" s="361" t="s">
        <v>564</v>
      </c>
      <c r="B2030" s="362" t="s">
        <v>208</v>
      </c>
      <c r="C2030" s="363" t="s">
        <v>332</v>
      </c>
      <c r="D2030" s="364"/>
      <c r="E2030" s="371"/>
    </row>
    <row r="2031" spans="1:5" ht="13.5" thickBot="1">
      <c r="A2031" s="669" t="s">
        <v>777</v>
      </c>
      <c r="B2031" s="670"/>
      <c r="C2031" s="670"/>
      <c r="D2031" s="670"/>
      <c r="E2031" s="671"/>
    </row>
    <row r="2032" spans="1:5" ht="13.5" thickBot="1">
      <c r="A2032" s="669" t="s">
        <v>778</v>
      </c>
      <c r="B2032" s="670"/>
      <c r="C2032" s="670"/>
      <c r="D2032" s="670"/>
      <c r="E2032" s="671"/>
    </row>
    <row r="2033" spans="1:5" ht="13.5" thickBot="1">
      <c r="A2033" s="372" t="s">
        <v>144</v>
      </c>
      <c r="B2033" s="677" t="s">
        <v>243</v>
      </c>
      <c r="C2033" s="677"/>
      <c r="D2033" s="677"/>
      <c r="E2033" s="678"/>
    </row>
    <row r="2034" ht="13.5" thickBot="1"/>
    <row r="2035" spans="1:5" ht="13.5" thickBot="1">
      <c r="A2035" s="659" t="s">
        <v>63</v>
      </c>
      <c r="B2035" s="660"/>
      <c r="C2035" s="660"/>
      <c r="D2035" s="660"/>
      <c r="E2035" s="661"/>
    </row>
    <row r="2036" spans="1:5" ht="13.5" thickBot="1">
      <c r="A2036" s="662" t="s">
        <v>47</v>
      </c>
      <c r="B2036" s="663"/>
      <c r="C2036" s="381" t="s">
        <v>594</v>
      </c>
      <c r="D2036" s="664" t="s">
        <v>115</v>
      </c>
      <c r="E2036" s="665"/>
    </row>
    <row r="2037" spans="1:5" ht="13.5" thickBot="1">
      <c r="A2037" s="666">
        <v>41350</v>
      </c>
      <c r="B2037" s="667"/>
      <c r="C2037" s="667"/>
      <c r="D2037" s="667"/>
      <c r="E2037" s="668"/>
    </row>
    <row r="2038" spans="1:5" ht="13.5" thickBot="1">
      <c r="A2038" s="361" t="s">
        <v>363</v>
      </c>
      <c r="B2038" s="362" t="s">
        <v>153</v>
      </c>
      <c r="C2038" s="363" t="s">
        <v>246</v>
      </c>
      <c r="D2038" s="364"/>
      <c r="E2038" s="365"/>
    </row>
    <row r="2039" spans="1:5" ht="13.5" thickBot="1">
      <c r="A2039" s="366" t="s">
        <v>311</v>
      </c>
      <c r="B2039" s="367" t="s">
        <v>346</v>
      </c>
      <c r="C2039" s="368" t="s">
        <v>247</v>
      </c>
      <c r="D2039" s="369"/>
      <c r="E2039" s="370"/>
    </row>
    <row r="2040" spans="1:5" ht="13.5" thickBot="1">
      <c r="A2040" s="361" t="s">
        <v>312</v>
      </c>
      <c r="B2040" s="362" t="s">
        <v>159</v>
      </c>
      <c r="C2040" s="385" t="s">
        <v>248</v>
      </c>
      <c r="D2040" s="364"/>
      <c r="E2040" s="371"/>
    </row>
    <row r="2041" spans="1:5" ht="13.5" thickBot="1">
      <c r="A2041" s="366" t="s">
        <v>314</v>
      </c>
      <c r="B2041" s="367" t="s">
        <v>170</v>
      </c>
      <c r="C2041" s="368" t="s">
        <v>249</v>
      </c>
      <c r="D2041" s="369"/>
      <c r="E2041" s="370"/>
    </row>
    <row r="2042" spans="1:5" ht="13.5" thickBot="1">
      <c r="A2042" s="361" t="s">
        <v>311</v>
      </c>
      <c r="B2042" s="362" t="s">
        <v>171</v>
      </c>
      <c r="C2042" s="363" t="s">
        <v>545</v>
      </c>
      <c r="D2042" s="364"/>
      <c r="E2042" s="371"/>
    </row>
    <row r="2043" spans="1:5" ht="13.5" thickBot="1">
      <c r="A2043" s="366" t="s">
        <v>314</v>
      </c>
      <c r="B2043" s="367" t="s">
        <v>406</v>
      </c>
      <c r="C2043" s="368" t="s">
        <v>546</v>
      </c>
      <c r="D2043" s="369"/>
      <c r="E2043" s="370"/>
    </row>
    <row r="2044" spans="1:5" ht="13.5" thickBot="1">
      <c r="A2044" s="361" t="s">
        <v>782</v>
      </c>
      <c r="B2044" s="362" t="s">
        <v>208</v>
      </c>
      <c r="C2044" s="363" t="s">
        <v>350</v>
      </c>
      <c r="D2044" s="364"/>
      <c r="E2044" s="371"/>
    </row>
    <row r="2045" spans="1:5" ht="13.5" thickBot="1">
      <c r="A2045" s="366"/>
      <c r="B2045" s="367"/>
      <c r="C2045" s="368" t="s">
        <v>594</v>
      </c>
      <c r="D2045" s="369" t="s">
        <v>172</v>
      </c>
      <c r="E2045" s="370" t="s">
        <v>347</v>
      </c>
    </row>
    <row r="2046" spans="1:5" ht="13.5" thickBot="1">
      <c r="A2046" s="669" t="s">
        <v>783</v>
      </c>
      <c r="B2046" s="670"/>
      <c r="C2046" s="670"/>
      <c r="D2046" s="670"/>
      <c r="E2046" s="671"/>
    </row>
    <row r="2047" spans="1:5" ht="13.5" thickBot="1">
      <c r="A2047" s="372" t="s">
        <v>144</v>
      </c>
      <c r="B2047" s="677" t="s">
        <v>288</v>
      </c>
      <c r="C2047" s="677"/>
      <c r="D2047" s="677"/>
      <c r="E2047" s="678"/>
    </row>
    <row r="2048" ht="13.5" thickBot="1"/>
    <row r="2049" spans="1:5" ht="13.5" thickBot="1">
      <c r="A2049" s="659" t="s">
        <v>173</v>
      </c>
      <c r="B2049" s="660"/>
      <c r="C2049" s="660"/>
      <c r="D2049" s="660"/>
      <c r="E2049" s="661"/>
    </row>
    <row r="2050" spans="1:5" ht="13.5" thickBot="1">
      <c r="A2050" s="662" t="s">
        <v>121</v>
      </c>
      <c r="B2050" s="663"/>
      <c r="C2050" s="381" t="s">
        <v>283</v>
      </c>
      <c r="D2050" s="664" t="s">
        <v>42</v>
      </c>
      <c r="E2050" s="665"/>
    </row>
    <row r="2051" spans="1:5" ht="13.5" thickBot="1">
      <c r="A2051" s="666">
        <v>41348</v>
      </c>
      <c r="B2051" s="667"/>
      <c r="C2051" s="667"/>
      <c r="D2051" s="667"/>
      <c r="E2051" s="668"/>
    </row>
    <row r="2052" spans="1:5" ht="13.5" thickBot="1">
      <c r="A2052" s="361" t="s">
        <v>450</v>
      </c>
      <c r="B2052" s="362" t="s">
        <v>435</v>
      </c>
      <c r="C2052" s="363" t="s">
        <v>246</v>
      </c>
      <c r="D2052" s="364"/>
      <c r="E2052" s="365"/>
    </row>
    <row r="2053" spans="1:5" ht="13.5" thickBot="1">
      <c r="A2053" s="366" t="s">
        <v>183</v>
      </c>
      <c r="B2053" s="367" t="s">
        <v>156</v>
      </c>
      <c r="C2053" s="368" t="s">
        <v>247</v>
      </c>
      <c r="D2053" s="369"/>
      <c r="E2053" s="370"/>
    </row>
    <row r="2054" spans="1:5" ht="13.5" thickBot="1">
      <c r="A2054" s="361"/>
      <c r="B2054" s="362"/>
      <c r="C2054" s="385" t="s">
        <v>199</v>
      </c>
      <c r="D2054" s="364" t="s">
        <v>255</v>
      </c>
      <c r="E2054" s="371" t="s">
        <v>394</v>
      </c>
    </row>
    <row r="2055" spans="1:5" ht="13.5" thickBot="1">
      <c r="A2055" s="366" t="s">
        <v>450</v>
      </c>
      <c r="B2055" s="367" t="s">
        <v>206</v>
      </c>
      <c r="C2055" s="368" t="s">
        <v>200</v>
      </c>
      <c r="D2055" s="369"/>
      <c r="E2055" s="370"/>
    </row>
    <row r="2056" spans="1:5" ht="13.5" thickBot="1">
      <c r="A2056" s="361" t="s">
        <v>450</v>
      </c>
      <c r="B2056" s="362" t="s">
        <v>343</v>
      </c>
      <c r="C2056" s="363" t="s">
        <v>185</v>
      </c>
      <c r="D2056" s="364"/>
      <c r="E2056" s="371"/>
    </row>
    <row r="2057" spans="1:5" ht="13.5" thickBot="1">
      <c r="A2057" s="366"/>
      <c r="B2057" s="367"/>
      <c r="C2057" s="368" t="s">
        <v>283</v>
      </c>
      <c r="D2057" s="369" t="s">
        <v>171</v>
      </c>
      <c r="E2057" s="370" t="s">
        <v>394</v>
      </c>
    </row>
    <row r="2058" spans="1:5" ht="13.5" thickBot="1">
      <c r="A2058" s="669" t="s">
        <v>784</v>
      </c>
      <c r="B2058" s="670"/>
      <c r="C2058" s="670"/>
      <c r="D2058" s="670"/>
      <c r="E2058" s="671"/>
    </row>
    <row r="2059" spans="1:5" ht="13.5" thickBot="1">
      <c r="A2059" s="372" t="s">
        <v>144</v>
      </c>
      <c r="B2059" s="677" t="s">
        <v>785</v>
      </c>
      <c r="C2059" s="677"/>
      <c r="D2059" s="677"/>
      <c r="E2059" s="678"/>
    </row>
    <row r="2060" ht="13.5" thickBot="1"/>
    <row r="2061" spans="1:5" ht="13.5" thickBot="1">
      <c r="A2061" s="659" t="s">
        <v>173</v>
      </c>
      <c r="B2061" s="660"/>
      <c r="C2061" s="660"/>
      <c r="D2061" s="660"/>
      <c r="E2061" s="661"/>
    </row>
    <row r="2062" spans="1:5" ht="13.5" thickBot="1">
      <c r="A2062" s="662" t="s">
        <v>58</v>
      </c>
      <c r="B2062" s="663"/>
      <c r="C2062" s="381" t="s">
        <v>130</v>
      </c>
      <c r="D2062" s="664" t="s">
        <v>45</v>
      </c>
      <c r="E2062" s="665"/>
    </row>
    <row r="2063" spans="1:5" ht="13.5" thickBot="1">
      <c r="A2063" s="666">
        <v>41350</v>
      </c>
      <c r="B2063" s="667"/>
      <c r="C2063" s="667"/>
      <c r="D2063" s="667"/>
      <c r="E2063" s="668"/>
    </row>
    <row r="2064" spans="1:5" ht="13.5" thickBot="1">
      <c r="A2064" s="361"/>
      <c r="B2064" s="362"/>
      <c r="C2064" s="363" t="s">
        <v>69</v>
      </c>
      <c r="D2064" s="364" t="s">
        <v>521</v>
      </c>
      <c r="E2064" s="365" t="s">
        <v>326</v>
      </c>
    </row>
    <row r="2065" spans="1:5" ht="13.5" thickBot="1">
      <c r="A2065" s="366" t="s">
        <v>787</v>
      </c>
      <c r="B2065" s="367" t="s">
        <v>157</v>
      </c>
      <c r="C2065" s="368" t="s">
        <v>64</v>
      </c>
      <c r="D2065" s="369"/>
      <c r="E2065" s="370" t="s">
        <v>57</v>
      </c>
    </row>
    <row r="2066" spans="1:5" ht="13.5" thickBot="1">
      <c r="A2066" s="361"/>
      <c r="B2066" s="362"/>
      <c r="C2066" s="385" t="s">
        <v>227</v>
      </c>
      <c r="D2066" s="364" t="s">
        <v>202</v>
      </c>
      <c r="E2066" s="371" t="s">
        <v>326</v>
      </c>
    </row>
    <row r="2067" spans="1:5" ht="13.5" thickBot="1">
      <c r="A2067" s="366" t="s">
        <v>258</v>
      </c>
      <c r="B2067" s="367" t="s">
        <v>345</v>
      </c>
      <c r="C2067" s="368" t="s">
        <v>226</v>
      </c>
      <c r="D2067" s="369"/>
      <c r="E2067" s="370" t="s">
        <v>57</v>
      </c>
    </row>
    <row r="2068" spans="1:5" ht="13.5" thickBot="1">
      <c r="A2068" s="361"/>
      <c r="B2068" s="362"/>
      <c r="C2068" s="363" t="s">
        <v>192</v>
      </c>
      <c r="D2068" s="364" t="s">
        <v>374</v>
      </c>
      <c r="E2068" s="371" t="s">
        <v>326</v>
      </c>
    </row>
    <row r="2069" spans="1:5" ht="13.5" thickBot="1">
      <c r="A2069" s="366"/>
      <c r="B2069" s="367"/>
      <c r="C2069" s="368" t="s">
        <v>128</v>
      </c>
      <c r="D2069" s="369" t="s">
        <v>152</v>
      </c>
      <c r="E2069" s="370" t="s">
        <v>331</v>
      </c>
    </row>
    <row r="2070" spans="1:5" ht="13.5" thickBot="1">
      <c r="A2070" s="361"/>
      <c r="B2070" s="362"/>
      <c r="C2070" s="363" t="s">
        <v>129</v>
      </c>
      <c r="D2070" s="364" t="s">
        <v>155</v>
      </c>
      <c r="E2070" s="371" t="s">
        <v>336</v>
      </c>
    </row>
    <row r="2071" spans="1:5" ht="13.5" thickBot="1">
      <c r="A2071" s="366"/>
      <c r="B2071" s="367"/>
      <c r="C2071" s="368" t="s">
        <v>130</v>
      </c>
      <c r="D2071" s="369" t="s">
        <v>172</v>
      </c>
      <c r="E2071" s="370" t="s">
        <v>326</v>
      </c>
    </row>
    <row r="2072" spans="1:5" ht="13.5" thickBot="1">
      <c r="A2072" s="669" t="s">
        <v>143</v>
      </c>
      <c r="B2072" s="670"/>
      <c r="C2072" s="670"/>
      <c r="D2072" s="670"/>
      <c r="E2072" s="671"/>
    </row>
    <row r="2073" spans="1:5" ht="13.5" thickBot="1">
      <c r="A2073" s="372" t="s">
        <v>144</v>
      </c>
      <c r="B2073" s="677" t="s">
        <v>786</v>
      </c>
      <c r="C2073" s="677"/>
      <c r="D2073" s="677"/>
      <c r="E2073" s="678"/>
    </row>
    <row r="2074" ht="13.5" thickBot="1"/>
    <row r="2075" spans="1:5" ht="13.5" thickBot="1">
      <c r="A2075" s="659" t="s">
        <v>173</v>
      </c>
      <c r="B2075" s="660"/>
      <c r="C2075" s="660"/>
      <c r="D2075" s="660"/>
      <c r="E2075" s="661"/>
    </row>
    <row r="2076" spans="1:5" ht="13.5" thickBot="1">
      <c r="A2076" s="662" t="s">
        <v>116</v>
      </c>
      <c r="B2076" s="663"/>
      <c r="C2076" s="381" t="s">
        <v>750</v>
      </c>
      <c r="D2076" s="664" t="s">
        <v>59</v>
      </c>
      <c r="E2076" s="665"/>
    </row>
    <row r="2077" spans="1:5" ht="13.5" thickBot="1">
      <c r="A2077" s="666">
        <v>41350</v>
      </c>
      <c r="B2077" s="667"/>
      <c r="C2077" s="667"/>
      <c r="D2077" s="667"/>
      <c r="E2077" s="668"/>
    </row>
    <row r="2078" spans="1:5" ht="13.5" thickBot="1">
      <c r="A2078" s="361"/>
      <c r="B2078" s="362"/>
      <c r="C2078" s="363" t="s">
        <v>69</v>
      </c>
      <c r="D2078" s="364" t="s">
        <v>186</v>
      </c>
      <c r="E2078" s="365" t="s">
        <v>292</v>
      </c>
    </row>
    <row r="2079" spans="1:5" ht="13.5" thickBot="1">
      <c r="A2079" s="366"/>
      <c r="B2079" s="367"/>
      <c r="C2079" s="368" t="s">
        <v>124</v>
      </c>
      <c r="D2079" s="369" t="s">
        <v>346</v>
      </c>
      <c r="E2079" s="370" t="s">
        <v>254</v>
      </c>
    </row>
    <row r="2080" spans="1:5" ht="13.5" thickBot="1">
      <c r="A2080" s="361"/>
      <c r="B2080" s="362"/>
      <c r="C2080" s="385" t="s">
        <v>125</v>
      </c>
      <c r="D2080" s="364" t="s">
        <v>160</v>
      </c>
      <c r="E2080" s="371" t="s">
        <v>254</v>
      </c>
    </row>
    <row r="2081" spans="1:5" ht="13.5" thickBot="1">
      <c r="A2081" s="366"/>
      <c r="B2081" s="367"/>
      <c r="C2081" s="368" t="s">
        <v>368</v>
      </c>
      <c r="D2081" s="369" t="s">
        <v>161</v>
      </c>
      <c r="E2081" s="370" t="s">
        <v>292</v>
      </c>
    </row>
    <row r="2082" spans="1:5" ht="13.5" thickBot="1">
      <c r="A2082" s="361"/>
      <c r="B2082" s="362"/>
      <c r="C2082" s="363" t="s">
        <v>509</v>
      </c>
      <c r="D2082" s="364" t="s">
        <v>207</v>
      </c>
      <c r="E2082" s="371" t="s">
        <v>547</v>
      </c>
    </row>
    <row r="2083" spans="1:5" ht="13.5" thickBot="1">
      <c r="A2083" s="366" t="s">
        <v>330</v>
      </c>
      <c r="B2083" s="367" t="s">
        <v>260</v>
      </c>
      <c r="C2083" s="368" t="s">
        <v>369</v>
      </c>
      <c r="D2083" s="369"/>
      <c r="E2083" s="370" t="s">
        <v>57</v>
      </c>
    </row>
    <row r="2084" spans="1:5" ht="13.5" thickBot="1">
      <c r="A2084" s="361"/>
      <c r="B2084" s="362"/>
      <c r="C2084" s="363" t="s">
        <v>370</v>
      </c>
      <c r="D2084" s="364" t="s">
        <v>168</v>
      </c>
      <c r="E2084" s="371" t="s">
        <v>292</v>
      </c>
    </row>
    <row r="2085" spans="1:5" ht="13.5" thickBot="1">
      <c r="A2085" s="366"/>
      <c r="B2085" s="367"/>
      <c r="C2085" s="368" t="s">
        <v>788</v>
      </c>
      <c r="D2085" s="369" t="s">
        <v>152</v>
      </c>
      <c r="E2085" s="370" t="s">
        <v>547</v>
      </c>
    </row>
    <row r="2086" spans="1:5" ht="13.5" thickBot="1">
      <c r="A2086" s="361"/>
      <c r="B2086" s="362"/>
      <c r="C2086" s="363" t="s">
        <v>789</v>
      </c>
      <c r="D2086" s="364" t="s">
        <v>172</v>
      </c>
      <c r="E2086" s="371" t="s">
        <v>254</v>
      </c>
    </row>
    <row r="2087" spans="1:5" ht="13.5" thickBot="1">
      <c r="A2087" s="366" t="s">
        <v>242</v>
      </c>
      <c r="B2087" s="367" t="s">
        <v>169</v>
      </c>
      <c r="C2087" s="368" t="s">
        <v>749</v>
      </c>
      <c r="D2087" s="369"/>
      <c r="E2087" s="370" t="s">
        <v>57</v>
      </c>
    </row>
    <row r="2088" spans="1:5" ht="13.5" thickBot="1">
      <c r="A2088" s="361"/>
      <c r="B2088" s="362"/>
      <c r="C2088" s="363" t="s">
        <v>750</v>
      </c>
      <c r="D2088" s="364" t="s">
        <v>169</v>
      </c>
      <c r="E2088" s="371" t="s">
        <v>547</v>
      </c>
    </row>
    <row r="2089" spans="1:5" ht="13.5" thickBot="1">
      <c r="A2089" s="669" t="s">
        <v>790</v>
      </c>
      <c r="B2089" s="670"/>
      <c r="C2089" s="670"/>
      <c r="D2089" s="670"/>
      <c r="E2089" s="671"/>
    </row>
    <row r="2090" spans="1:5" ht="13.5" thickBot="1">
      <c r="A2090" s="372" t="s">
        <v>144</v>
      </c>
      <c r="B2090" s="677" t="s">
        <v>190</v>
      </c>
      <c r="C2090" s="677"/>
      <c r="D2090" s="677"/>
      <c r="E2090" s="678"/>
    </row>
    <row r="2091" ht="13.5" thickBot="1"/>
    <row r="2092" spans="1:5" ht="13.5" thickBot="1">
      <c r="A2092" s="659" t="s">
        <v>173</v>
      </c>
      <c r="B2092" s="660"/>
      <c r="C2092" s="660"/>
      <c r="D2092" s="660"/>
      <c r="E2092" s="661"/>
    </row>
    <row r="2093" spans="1:5" ht="13.5" thickBot="1">
      <c r="A2093" s="662" t="s">
        <v>71</v>
      </c>
      <c r="B2093" s="663"/>
      <c r="C2093" s="381" t="s">
        <v>468</v>
      </c>
      <c r="D2093" s="664" t="s">
        <v>41</v>
      </c>
      <c r="E2093" s="665"/>
    </row>
    <row r="2094" spans="1:5" ht="13.5" thickBot="1">
      <c r="A2094" s="666">
        <v>41350</v>
      </c>
      <c r="B2094" s="667"/>
      <c r="C2094" s="667"/>
      <c r="D2094" s="667"/>
      <c r="E2094" s="668"/>
    </row>
    <row r="2095" spans="1:5" ht="13.5" thickBot="1">
      <c r="A2095" s="361" t="s">
        <v>281</v>
      </c>
      <c r="B2095" s="362" t="s">
        <v>153</v>
      </c>
      <c r="C2095" s="363" t="s">
        <v>246</v>
      </c>
      <c r="D2095" s="364"/>
      <c r="E2095" s="365"/>
    </row>
    <row r="2096" spans="1:5" ht="13.5" thickBot="1">
      <c r="A2096" s="366"/>
      <c r="B2096" s="367"/>
      <c r="C2096" s="368" t="s">
        <v>64</v>
      </c>
      <c r="D2096" s="369" t="s">
        <v>160</v>
      </c>
      <c r="E2096" s="370" t="s">
        <v>176</v>
      </c>
    </row>
    <row r="2097" spans="1:5" ht="13.5" thickBot="1">
      <c r="A2097" s="361" t="s">
        <v>699</v>
      </c>
      <c r="B2097" s="362" t="s">
        <v>160</v>
      </c>
      <c r="C2097" s="385" t="s">
        <v>199</v>
      </c>
      <c r="D2097" s="364"/>
      <c r="E2097" s="371"/>
    </row>
    <row r="2098" spans="1:5" ht="13.5" thickBot="1">
      <c r="A2098" s="366" t="s">
        <v>700</v>
      </c>
      <c r="B2098" s="367" t="s">
        <v>257</v>
      </c>
      <c r="C2098" s="368" t="s">
        <v>200</v>
      </c>
      <c r="D2098" s="369"/>
      <c r="E2098" s="370"/>
    </row>
    <row r="2099" spans="1:5" ht="13.5" thickBot="1">
      <c r="A2099" s="361"/>
      <c r="B2099" s="362"/>
      <c r="C2099" s="363" t="s">
        <v>201</v>
      </c>
      <c r="D2099" s="364" t="s">
        <v>171</v>
      </c>
      <c r="E2099" s="371" t="s">
        <v>176</v>
      </c>
    </row>
    <row r="2100" spans="1:5" ht="13.5" thickBot="1">
      <c r="A2100" s="366"/>
      <c r="B2100" s="367"/>
      <c r="C2100" s="368" t="s">
        <v>198</v>
      </c>
      <c r="D2100" s="369" t="s">
        <v>372</v>
      </c>
      <c r="E2100" s="370" t="s">
        <v>177</v>
      </c>
    </row>
    <row r="2101" spans="1:5" ht="13.5" thickBot="1">
      <c r="A2101" s="361" t="s">
        <v>700</v>
      </c>
      <c r="B2101" s="362" t="s">
        <v>372</v>
      </c>
      <c r="C2101" s="363" t="s">
        <v>77</v>
      </c>
      <c r="D2101" s="364"/>
      <c r="E2101" s="371"/>
    </row>
    <row r="2102" spans="1:5" ht="13.5" thickBot="1">
      <c r="A2102" s="366"/>
      <c r="B2102" s="367"/>
      <c r="C2102" s="368" t="s">
        <v>455</v>
      </c>
      <c r="D2102" s="369" t="s">
        <v>168</v>
      </c>
      <c r="E2102" s="370" t="s">
        <v>177</v>
      </c>
    </row>
    <row r="2103" spans="1:5" ht="13.5" thickBot="1">
      <c r="A2103" s="361" t="s">
        <v>280</v>
      </c>
      <c r="B2103" s="362" t="s">
        <v>374</v>
      </c>
      <c r="C2103" s="363" t="s">
        <v>325</v>
      </c>
      <c r="D2103" s="364"/>
      <c r="E2103" s="371"/>
    </row>
    <row r="2104" spans="1:5" ht="13.5" thickBot="1">
      <c r="A2104" s="366" t="s">
        <v>230</v>
      </c>
      <c r="B2104" s="367" t="s">
        <v>208</v>
      </c>
      <c r="C2104" s="368" t="s">
        <v>391</v>
      </c>
      <c r="D2104" s="369"/>
      <c r="E2104" s="370"/>
    </row>
    <row r="2105" spans="1:5" ht="13.5" thickBot="1">
      <c r="A2105" s="361"/>
      <c r="B2105" s="362"/>
      <c r="C2105" s="363" t="s">
        <v>468</v>
      </c>
      <c r="D2105" s="364" t="s">
        <v>169</v>
      </c>
      <c r="E2105" s="371" t="s">
        <v>542</v>
      </c>
    </row>
    <row r="2106" spans="1:5" ht="13.5" thickBot="1">
      <c r="A2106" s="669" t="s">
        <v>143</v>
      </c>
      <c r="B2106" s="670"/>
      <c r="C2106" s="670"/>
      <c r="D2106" s="670"/>
      <c r="E2106" s="671"/>
    </row>
    <row r="2107" spans="1:5" ht="13.5" thickBot="1">
      <c r="A2107" s="372" t="s">
        <v>144</v>
      </c>
      <c r="B2107" s="677" t="s">
        <v>791</v>
      </c>
      <c r="C2107" s="677"/>
      <c r="D2107" s="677"/>
      <c r="E2107" s="678"/>
    </row>
    <row r="2108" ht="13.5" thickBot="1"/>
    <row r="2109" spans="1:5" ht="13.5" thickBot="1">
      <c r="A2109" s="659" t="s">
        <v>792</v>
      </c>
      <c r="B2109" s="660"/>
      <c r="C2109" s="660"/>
      <c r="D2109" s="660"/>
      <c r="E2109" s="661"/>
    </row>
    <row r="2110" spans="1:5" ht="13.5" thickBot="1">
      <c r="A2110" s="662" t="s">
        <v>43</v>
      </c>
      <c r="B2110" s="663"/>
      <c r="C2110" s="381" t="s">
        <v>500</v>
      </c>
      <c r="D2110" s="664" t="s">
        <v>60</v>
      </c>
      <c r="E2110" s="665"/>
    </row>
    <row r="2111" spans="1:5" ht="13.5" thickBot="1">
      <c r="A2111" s="666">
        <v>41347</v>
      </c>
      <c r="B2111" s="667"/>
      <c r="C2111" s="667"/>
      <c r="D2111" s="667"/>
      <c r="E2111" s="668"/>
    </row>
    <row r="2112" spans="1:5" ht="13.5" thickBot="1">
      <c r="A2112" s="361" t="s">
        <v>196</v>
      </c>
      <c r="B2112" s="362"/>
      <c r="C2112" s="363"/>
      <c r="D2112" s="364"/>
      <c r="E2112" s="365" t="s">
        <v>229</v>
      </c>
    </row>
    <row r="2113" spans="1:5" ht="13.5" thickBot="1">
      <c r="A2113" s="366" t="s">
        <v>196</v>
      </c>
      <c r="B2113" s="367"/>
      <c r="C2113" s="368"/>
      <c r="D2113" s="369"/>
      <c r="E2113" s="370" t="s">
        <v>617</v>
      </c>
    </row>
    <row r="2114" spans="1:5" ht="13.5" thickBot="1">
      <c r="A2114" s="361" t="s">
        <v>196</v>
      </c>
      <c r="B2114" s="362"/>
      <c r="C2114" s="385"/>
      <c r="D2114" s="364"/>
      <c r="E2114" s="371"/>
    </row>
    <row r="2115" spans="1:5" ht="13.5" thickBot="1">
      <c r="A2115" s="366" t="s">
        <v>196</v>
      </c>
      <c r="B2115" s="367"/>
      <c r="C2115" s="368"/>
      <c r="D2115" s="369"/>
      <c r="E2115" s="370"/>
    </row>
    <row r="2116" spans="1:5" ht="13.5" thickBot="1">
      <c r="A2116" s="361" t="s">
        <v>284</v>
      </c>
      <c r="B2116" s="362"/>
      <c r="C2116" s="363"/>
      <c r="D2116" s="364"/>
      <c r="E2116" s="371"/>
    </row>
    <row r="2117" spans="1:5" ht="13.5" thickBot="1">
      <c r="A2117" s="366" t="s">
        <v>600</v>
      </c>
      <c r="B2117" s="367"/>
      <c r="C2117" s="368"/>
      <c r="D2117" s="369"/>
      <c r="E2117" s="370"/>
    </row>
    <row r="2118" spans="1:5" ht="13.5" thickBot="1">
      <c r="A2118" s="361" t="s">
        <v>197</v>
      </c>
      <c r="B2118" s="362"/>
      <c r="C2118" s="363"/>
      <c r="D2118" s="364"/>
      <c r="E2118" s="371"/>
    </row>
    <row r="2119" spans="1:5" ht="13.5" thickBot="1">
      <c r="A2119" s="366" t="s">
        <v>289</v>
      </c>
      <c r="B2119" s="367"/>
      <c r="C2119" s="368"/>
      <c r="D2119" s="369"/>
      <c r="E2119" s="370"/>
    </row>
    <row r="2120" spans="1:5" ht="13.5" thickBot="1">
      <c r="A2120" s="669" t="s">
        <v>793</v>
      </c>
      <c r="B2120" s="670"/>
      <c r="C2120" s="670"/>
      <c r="D2120" s="670"/>
      <c r="E2120" s="671"/>
    </row>
    <row r="2121" spans="1:5" ht="13.5" thickBot="1">
      <c r="A2121" s="372" t="s">
        <v>144</v>
      </c>
      <c r="B2121" s="677" t="s">
        <v>681</v>
      </c>
      <c r="C2121" s="677"/>
      <c r="D2121" s="677"/>
      <c r="E2121" s="678"/>
    </row>
    <row r="2122" ht="13.5" thickBot="1"/>
    <row r="2123" spans="1:5" ht="13.5" thickBot="1">
      <c r="A2123" s="659" t="s">
        <v>792</v>
      </c>
      <c r="B2123" s="660"/>
      <c r="C2123" s="660"/>
      <c r="D2123" s="660"/>
      <c r="E2123" s="661"/>
    </row>
    <row r="2124" spans="1:5" ht="13.5" thickBot="1">
      <c r="A2124" s="662" t="s">
        <v>59</v>
      </c>
      <c r="B2124" s="663"/>
      <c r="C2124" s="381" t="s">
        <v>794</v>
      </c>
      <c r="D2124" s="664" t="s">
        <v>46</v>
      </c>
      <c r="E2124" s="665"/>
    </row>
    <row r="2125" spans="1:5" ht="13.5" thickBot="1">
      <c r="A2125" s="666">
        <v>41347</v>
      </c>
      <c r="B2125" s="667"/>
      <c r="C2125" s="667"/>
      <c r="D2125" s="667"/>
      <c r="E2125" s="668"/>
    </row>
    <row r="2126" spans="1:5" ht="13.5" thickBot="1">
      <c r="A2126" s="361" t="s">
        <v>292</v>
      </c>
      <c r="B2126" s="362"/>
      <c r="C2126" s="363"/>
      <c r="D2126" s="364"/>
      <c r="E2126" s="365" t="s">
        <v>795</v>
      </c>
    </row>
    <row r="2127" spans="1:5" ht="13.5" thickBot="1">
      <c r="A2127" s="366" t="s">
        <v>292</v>
      </c>
      <c r="B2127" s="367"/>
      <c r="C2127" s="368"/>
      <c r="D2127" s="369"/>
      <c r="E2127" s="370" t="s">
        <v>795</v>
      </c>
    </row>
    <row r="2128" spans="1:5" ht="13.5" thickBot="1">
      <c r="A2128" s="361" t="s">
        <v>292</v>
      </c>
      <c r="B2128" s="362"/>
      <c r="C2128" s="385"/>
      <c r="D2128" s="364"/>
      <c r="E2128" s="371" t="s">
        <v>795</v>
      </c>
    </row>
    <row r="2129" spans="1:5" ht="13.5" thickBot="1">
      <c r="A2129" s="366" t="s">
        <v>256</v>
      </c>
      <c r="B2129" s="367"/>
      <c r="C2129" s="368"/>
      <c r="D2129" s="369"/>
      <c r="E2129" s="370" t="s">
        <v>795</v>
      </c>
    </row>
    <row r="2130" spans="1:5" ht="13.5" thickBot="1">
      <c r="A2130" s="361" t="s">
        <v>256</v>
      </c>
      <c r="B2130" s="362"/>
      <c r="C2130" s="363"/>
      <c r="D2130" s="364"/>
      <c r="E2130" s="371" t="s">
        <v>78</v>
      </c>
    </row>
    <row r="2131" spans="1:5" ht="13.5" thickBot="1">
      <c r="A2131" s="366" t="s">
        <v>256</v>
      </c>
      <c r="B2131" s="367"/>
      <c r="C2131" s="368"/>
      <c r="D2131" s="369"/>
      <c r="E2131" s="370"/>
    </row>
    <row r="2132" spans="1:5" ht="13.5" thickBot="1">
      <c r="A2132" s="361" t="s">
        <v>254</v>
      </c>
      <c r="B2132" s="362"/>
      <c r="C2132" s="363"/>
      <c r="D2132" s="364"/>
      <c r="E2132" s="371"/>
    </row>
    <row r="2133" spans="1:5" ht="13.5" thickBot="1">
      <c r="A2133" s="366" t="s">
        <v>348</v>
      </c>
      <c r="B2133" s="367"/>
      <c r="C2133" s="368"/>
      <c r="D2133" s="369"/>
      <c r="E2133" s="370"/>
    </row>
    <row r="2134" spans="1:5" ht="13.5" thickBot="1">
      <c r="A2134" s="361" t="s">
        <v>547</v>
      </c>
      <c r="B2134" s="362"/>
      <c r="C2134" s="363"/>
      <c r="D2134" s="364"/>
      <c r="E2134" s="371"/>
    </row>
    <row r="2135" spans="1:5" ht="13.5" thickBot="1">
      <c r="A2135" s="366" t="s">
        <v>767</v>
      </c>
      <c r="B2135" s="367"/>
      <c r="C2135" s="368"/>
      <c r="D2135" s="369"/>
      <c r="E2135" s="370"/>
    </row>
    <row r="2136" spans="1:5" ht="13.5" thickBot="1">
      <c r="A2136" s="669" t="s">
        <v>143</v>
      </c>
      <c r="B2136" s="670"/>
      <c r="C2136" s="670"/>
      <c r="D2136" s="670"/>
      <c r="E2136" s="671"/>
    </row>
    <row r="2137" spans="1:5" ht="13.5" thickBot="1">
      <c r="A2137" s="372" t="s">
        <v>144</v>
      </c>
      <c r="B2137" s="677" t="s">
        <v>796</v>
      </c>
      <c r="C2137" s="677"/>
      <c r="D2137" s="677"/>
      <c r="E2137" s="678"/>
    </row>
    <row r="2138" ht="13.5" thickBot="1"/>
    <row r="2139" spans="1:5" ht="13.5" thickBot="1">
      <c r="A2139" s="659" t="s">
        <v>173</v>
      </c>
      <c r="B2139" s="660"/>
      <c r="C2139" s="660"/>
      <c r="D2139" s="660"/>
      <c r="E2139" s="661"/>
    </row>
    <row r="2140" spans="1:5" ht="13.5" thickBot="1">
      <c r="A2140" s="662" t="s">
        <v>71</v>
      </c>
      <c r="B2140" s="663"/>
      <c r="C2140" s="381" t="s">
        <v>200</v>
      </c>
      <c r="D2140" s="664" t="s">
        <v>70</v>
      </c>
      <c r="E2140" s="665"/>
    </row>
    <row r="2141" spans="1:5" ht="13.5" thickBot="1">
      <c r="A2141" s="666"/>
      <c r="B2141" s="667"/>
      <c r="C2141" s="667"/>
      <c r="D2141" s="667"/>
      <c r="E2141" s="668"/>
    </row>
    <row r="2142" spans="1:5" ht="13.5" thickBot="1">
      <c r="A2142" s="361" t="s">
        <v>364</v>
      </c>
      <c r="B2142" s="362"/>
      <c r="C2142" s="363"/>
      <c r="D2142" s="364"/>
      <c r="E2142" s="365" t="s">
        <v>266</v>
      </c>
    </row>
    <row r="2143" spans="1:5" ht="13.5" thickBot="1">
      <c r="A2143" s="366" t="s">
        <v>230</v>
      </c>
      <c r="B2143" s="367"/>
      <c r="C2143" s="368"/>
      <c r="D2143" s="369"/>
      <c r="E2143" s="370"/>
    </row>
    <row r="2144" spans="1:5" ht="13.5" thickBot="1">
      <c r="A2144" s="361" t="s">
        <v>276</v>
      </c>
      <c r="B2144" s="362"/>
      <c r="C2144" s="385"/>
      <c r="D2144" s="364"/>
      <c r="E2144" s="371"/>
    </row>
    <row r="2145" spans="1:5" ht="13.5" thickBot="1">
      <c r="A2145" s="669" t="s">
        <v>798</v>
      </c>
      <c r="B2145" s="670"/>
      <c r="C2145" s="670"/>
      <c r="D2145" s="670"/>
      <c r="E2145" s="671"/>
    </row>
    <row r="2146" spans="1:5" ht="13.5" thickBot="1">
      <c r="A2146" s="372" t="s">
        <v>144</v>
      </c>
      <c r="B2146" s="677" t="s">
        <v>797</v>
      </c>
      <c r="C2146" s="677"/>
      <c r="D2146" s="677"/>
      <c r="E2146" s="678"/>
    </row>
    <row r="2147" ht="13.5" thickBot="1"/>
    <row r="2148" spans="1:5" ht="13.5" thickBot="1">
      <c r="A2148" s="659" t="s">
        <v>191</v>
      </c>
      <c r="B2148" s="660"/>
      <c r="C2148" s="660"/>
      <c r="D2148" s="660"/>
      <c r="E2148" s="661"/>
    </row>
    <row r="2149" spans="1:5" ht="13.5" thickBot="1">
      <c r="A2149" s="662" t="s">
        <v>116</v>
      </c>
      <c r="B2149" s="663"/>
      <c r="C2149" s="381" t="s">
        <v>198</v>
      </c>
      <c r="D2149" s="664" t="s">
        <v>43</v>
      </c>
      <c r="E2149" s="665"/>
    </row>
    <row r="2150" spans="1:5" ht="13.5" thickBot="1">
      <c r="A2150" s="666">
        <v>41353</v>
      </c>
      <c r="B2150" s="667"/>
      <c r="C2150" s="667"/>
      <c r="D2150" s="667"/>
      <c r="E2150" s="668"/>
    </row>
    <row r="2151" spans="1:5" ht="13.5" thickBot="1">
      <c r="A2151" s="361" t="s">
        <v>330</v>
      </c>
      <c r="B2151" s="362"/>
      <c r="C2151" s="363"/>
      <c r="D2151" s="364"/>
      <c r="E2151" s="365" t="s">
        <v>197</v>
      </c>
    </row>
    <row r="2152" spans="1:5" ht="13.5" thickBot="1">
      <c r="A2152" s="366" t="s">
        <v>330</v>
      </c>
      <c r="B2152" s="367"/>
      <c r="C2152" s="368"/>
      <c r="D2152" s="369"/>
      <c r="E2152" s="370" t="s">
        <v>196</v>
      </c>
    </row>
    <row r="2153" spans="1:5" ht="13.5" thickBot="1">
      <c r="A2153" s="361" t="s">
        <v>645</v>
      </c>
      <c r="B2153" s="362"/>
      <c r="C2153" s="385"/>
      <c r="D2153" s="364"/>
      <c r="E2153" s="371" t="s">
        <v>555</v>
      </c>
    </row>
    <row r="2154" spans="1:5" ht="13.5" thickBot="1">
      <c r="A2154" s="669" t="s">
        <v>143</v>
      </c>
      <c r="B2154" s="670"/>
      <c r="C2154" s="670"/>
      <c r="D2154" s="670"/>
      <c r="E2154" s="671"/>
    </row>
    <row r="2155" spans="1:5" ht="13.5" thickBot="1">
      <c r="A2155" s="372" t="s">
        <v>144</v>
      </c>
      <c r="B2155" s="677" t="s">
        <v>429</v>
      </c>
      <c r="C2155" s="677"/>
      <c r="D2155" s="677"/>
      <c r="E2155" s="678"/>
    </row>
    <row r="2156" ht="13.5" thickBot="1"/>
    <row r="2157" spans="1:5" ht="13.5" thickBot="1">
      <c r="A2157" s="659" t="s">
        <v>191</v>
      </c>
      <c r="B2157" s="660"/>
      <c r="C2157" s="660"/>
      <c r="D2157" s="660"/>
      <c r="E2157" s="661"/>
    </row>
    <row r="2158" spans="1:5" ht="13.5" thickBot="1">
      <c r="A2158" s="662" t="s">
        <v>42</v>
      </c>
      <c r="B2158" s="663"/>
      <c r="C2158" s="381" t="s">
        <v>814</v>
      </c>
      <c r="D2158" s="664" t="s">
        <v>59</v>
      </c>
      <c r="E2158" s="665"/>
    </row>
    <row r="2159" spans="1:5" ht="13.5" thickBot="1">
      <c r="A2159" s="666">
        <v>41353</v>
      </c>
      <c r="B2159" s="667"/>
      <c r="C2159" s="667"/>
      <c r="D2159" s="667"/>
      <c r="E2159" s="668"/>
    </row>
    <row r="2160" spans="1:5" ht="13.5" thickBot="1">
      <c r="A2160" s="361"/>
      <c r="B2160" s="362"/>
      <c r="C2160" s="363" t="s">
        <v>69</v>
      </c>
      <c r="D2160" s="364" t="s">
        <v>435</v>
      </c>
      <c r="E2160" s="365" t="s">
        <v>547</v>
      </c>
    </row>
    <row r="2161" spans="1:5" ht="13.5" thickBot="1">
      <c r="A2161" s="366"/>
      <c r="B2161" s="367"/>
      <c r="C2161" s="368" t="s">
        <v>124</v>
      </c>
      <c r="D2161" s="369" t="s">
        <v>186</v>
      </c>
      <c r="E2161" s="370" t="s">
        <v>256</v>
      </c>
    </row>
    <row r="2162" spans="1:5" ht="13.5" thickBot="1">
      <c r="A2162" s="361" t="s">
        <v>523</v>
      </c>
      <c r="B2162" s="362" t="s">
        <v>149</v>
      </c>
      <c r="C2162" s="385" t="s">
        <v>227</v>
      </c>
      <c r="D2162" s="364"/>
      <c r="E2162" s="371" t="s">
        <v>57</v>
      </c>
    </row>
    <row r="2163" spans="1:5" ht="13.5" thickBot="1">
      <c r="A2163" s="366"/>
      <c r="B2163" s="367"/>
      <c r="C2163" s="368" t="s">
        <v>126</v>
      </c>
      <c r="D2163" s="369" t="s">
        <v>303</v>
      </c>
      <c r="E2163" s="370" t="s">
        <v>256</v>
      </c>
    </row>
    <row r="2164" spans="1:5" ht="13.5" thickBot="1">
      <c r="A2164" s="361"/>
      <c r="B2164" s="362"/>
      <c r="C2164" s="385" t="s">
        <v>801</v>
      </c>
      <c r="D2164" s="364" t="s">
        <v>257</v>
      </c>
      <c r="E2164" s="371" t="s">
        <v>292</v>
      </c>
    </row>
    <row r="2165" spans="1:5" ht="13.5" thickBot="1">
      <c r="A2165" s="366"/>
      <c r="B2165" s="367"/>
      <c r="C2165" s="368" t="s">
        <v>510</v>
      </c>
      <c r="D2165" s="369" t="s">
        <v>162</v>
      </c>
      <c r="E2165" s="370" t="s">
        <v>547</v>
      </c>
    </row>
    <row r="2166" spans="1:5" ht="13.5" thickBot="1">
      <c r="A2166" s="361"/>
      <c r="B2166" s="362"/>
      <c r="C2166" s="385" t="s">
        <v>802</v>
      </c>
      <c r="D2166" s="364" t="s">
        <v>151</v>
      </c>
      <c r="E2166" s="371" t="s">
        <v>256</v>
      </c>
    </row>
    <row r="2167" spans="1:5" ht="13.5" thickBot="1">
      <c r="A2167" s="366"/>
      <c r="B2167" s="367"/>
      <c r="C2167" s="368" t="s">
        <v>803</v>
      </c>
      <c r="D2167" s="369" t="s">
        <v>163</v>
      </c>
      <c r="E2167" s="370" t="s">
        <v>800</v>
      </c>
    </row>
    <row r="2168" spans="1:5" ht="13.5" thickBot="1">
      <c r="A2168" s="361"/>
      <c r="B2168" s="362"/>
      <c r="C2168" s="385" t="s">
        <v>804</v>
      </c>
      <c r="D2168" s="364" t="s">
        <v>345</v>
      </c>
      <c r="E2168" s="371" t="s">
        <v>408</v>
      </c>
    </row>
    <row r="2169" spans="1:5" ht="13.5" thickBot="1">
      <c r="A2169" s="366"/>
      <c r="B2169" s="367"/>
      <c r="C2169" s="368" t="s">
        <v>805</v>
      </c>
      <c r="D2169" s="369" t="s">
        <v>406</v>
      </c>
      <c r="E2169" s="370" t="s">
        <v>256</v>
      </c>
    </row>
    <row r="2170" spans="1:5" ht="13.5" thickBot="1">
      <c r="A2170" s="361"/>
      <c r="B2170" s="362"/>
      <c r="C2170" s="385" t="s">
        <v>806</v>
      </c>
      <c r="D2170" s="364" t="s">
        <v>260</v>
      </c>
      <c r="E2170" s="371" t="s">
        <v>256</v>
      </c>
    </row>
    <row r="2171" spans="1:5" ht="13.5" thickBot="1">
      <c r="A2171" s="366"/>
      <c r="B2171" s="367"/>
      <c r="C2171" s="368" t="s">
        <v>807</v>
      </c>
      <c r="D2171" s="369" t="s">
        <v>167</v>
      </c>
      <c r="E2171" s="370" t="s">
        <v>292</v>
      </c>
    </row>
    <row r="2172" spans="1:5" ht="13.5" thickBot="1">
      <c r="A2172" s="361"/>
      <c r="B2172" s="362"/>
      <c r="C2172" s="385" t="s">
        <v>808</v>
      </c>
      <c r="D2172" s="364" t="s">
        <v>304</v>
      </c>
      <c r="E2172" s="371" t="s">
        <v>547</v>
      </c>
    </row>
    <row r="2173" spans="1:5" ht="13.5" thickBot="1">
      <c r="A2173" s="366"/>
      <c r="B2173" s="367"/>
      <c r="C2173" s="368" t="s">
        <v>809</v>
      </c>
      <c r="D2173" s="369" t="s">
        <v>154</v>
      </c>
      <c r="E2173" s="370" t="s">
        <v>547</v>
      </c>
    </row>
    <row r="2174" spans="1:5" ht="13.5" thickBot="1">
      <c r="A2174" s="361"/>
      <c r="B2174" s="362"/>
      <c r="C2174" s="385" t="s">
        <v>810</v>
      </c>
      <c r="D2174" s="364" t="s">
        <v>366</v>
      </c>
      <c r="E2174" s="371" t="s">
        <v>256</v>
      </c>
    </row>
    <row r="2175" spans="1:5" ht="13.5" thickBot="1">
      <c r="A2175" s="366"/>
      <c r="B2175" s="367"/>
      <c r="C2175" s="368" t="s">
        <v>811</v>
      </c>
      <c r="D2175" s="369" t="s">
        <v>373</v>
      </c>
      <c r="E2175" s="370" t="s">
        <v>292</v>
      </c>
    </row>
    <row r="2176" spans="1:5" ht="13.5" thickBot="1">
      <c r="A2176" s="361"/>
      <c r="B2176" s="362"/>
      <c r="C2176" s="385" t="s">
        <v>812</v>
      </c>
      <c r="D2176" s="364" t="s">
        <v>169</v>
      </c>
      <c r="E2176" s="371" t="s">
        <v>547</v>
      </c>
    </row>
    <row r="2177" spans="1:5" ht="13.5" thickBot="1">
      <c r="A2177" s="366"/>
      <c r="B2177" s="367"/>
      <c r="C2177" s="368" t="s">
        <v>813</v>
      </c>
      <c r="D2177" s="369" t="s">
        <v>169</v>
      </c>
      <c r="E2177" s="370" t="s">
        <v>256</v>
      </c>
    </row>
    <row r="2178" spans="1:5" ht="13.5" thickBot="1">
      <c r="A2178" s="669" t="s">
        <v>143</v>
      </c>
      <c r="B2178" s="670"/>
      <c r="C2178" s="670"/>
      <c r="D2178" s="670"/>
      <c r="E2178" s="671"/>
    </row>
    <row r="2179" spans="1:5" ht="13.5" thickBot="1">
      <c r="A2179" s="372" t="s">
        <v>144</v>
      </c>
      <c r="B2179" s="677" t="s">
        <v>527</v>
      </c>
      <c r="C2179" s="677"/>
      <c r="D2179" s="677"/>
      <c r="E2179" s="678"/>
    </row>
    <row r="2180" ht="13.5" thickBot="1"/>
    <row r="2181" spans="1:5" ht="13.5" thickBot="1">
      <c r="A2181" s="659" t="s">
        <v>173</v>
      </c>
      <c r="B2181" s="660"/>
      <c r="C2181" s="660"/>
      <c r="D2181" s="660"/>
      <c r="E2181" s="661"/>
    </row>
    <row r="2182" spans="1:5" ht="13.5" thickBot="1">
      <c r="A2182" s="662" t="s">
        <v>70</v>
      </c>
      <c r="B2182" s="663"/>
      <c r="C2182" s="381" t="s">
        <v>136</v>
      </c>
      <c r="D2182" s="664" t="s">
        <v>815</v>
      </c>
      <c r="E2182" s="665"/>
    </row>
    <row r="2183" spans="1:5" ht="13.5" thickBot="1">
      <c r="A2183" s="666">
        <v>41354</v>
      </c>
      <c r="B2183" s="667"/>
      <c r="C2183" s="667"/>
      <c r="D2183" s="667"/>
      <c r="E2183" s="668"/>
    </row>
    <row r="2184" spans="1:5" ht="13.5" thickBot="1">
      <c r="A2184" s="361"/>
      <c r="B2184" s="362"/>
      <c r="C2184" s="363" t="s">
        <v>69</v>
      </c>
      <c r="D2184" s="364" t="s">
        <v>156</v>
      </c>
      <c r="E2184" s="365" t="s">
        <v>79</v>
      </c>
    </row>
    <row r="2185" spans="1:5" ht="13.5" thickBot="1">
      <c r="A2185" s="366"/>
      <c r="B2185" s="367"/>
      <c r="C2185" s="368" t="s">
        <v>124</v>
      </c>
      <c r="D2185" s="369" t="s">
        <v>273</v>
      </c>
      <c r="E2185" s="370" t="s">
        <v>176</v>
      </c>
    </row>
    <row r="2186" spans="1:5" ht="13.5" thickBot="1">
      <c r="A2186" s="361"/>
      <c r="B2186" s="362"/>
      <c r="C2186" s="385" t="s">
        <v>125</v>
      </c>
      <c r="D2186" s="364" t="s">
        <v>343</v>
      </c>
      <c r="E2186" s="371" t="s">
        <v>79</v>
      </c>
    </row>
    <row r="2187" spans="1:5" ht="13.5" thickBot="1">
      <c r="A2187" s="366" t="s">
        <v>630</v>
      </c>
      <c r="B2187" s="367" t="s">
        <v>161</v>
      </c>
      <c r="C2187" s="368" t="s">
        <v>126</v>
      </c>
      <c r="D2187" s="369"/>
      <c r="E2187" s="370" t="s">
        <v>57</v>
      </c>
    </row>
    <row r="2188" spans="1:5" ht="13.5" thickBot="1">
      <c r="A2188" s="361"/>
      <c r="B2188" s="362"/>
      <c r="C2188" s="385" t="s">
        <v>127</v>
      </c>
      <c r="D2188" s="364" t="s">
        <v>150</v>
      </c>
      <c r="E2188" s="371" t="s">
        <v>79</v>
      </c>
    </row>
    <row r="2189" spans="1:5" ht="13.5" thickBot="1">
      <c r="A2189" s="366"/>
      <c r="B2189" s="367"/>
      <c r="C2189" s="368" t="s">
        <v>369</v>
      </c>
      <c r="D2189" s="369" t="s">
        <v>162</v>
      </c>
      <c r="E2189" s="370" t="s">
        <v>271</v>
      </c>
    </row>
    <row r="2190" spans="1:5" ht="13.5" thickBot="1">
      <c r="A2190" s="361"/>
      <c r="B2190" s="362"/>
      <c r="C2190" s="385" t="s">
        <v>370</v>
      </c>
      <c r="D2190" s="364" t="s">
        <v>207</v>
      </c>
      <c r="E2190" s="371" t="s">
        <v>176</v>
      </c>
    </row>
    <row r="2191" spans="1:5" ht="13.5" thickBot="1">
      <c r="A2191" s="366" t="s">
        <v>203</v>
      </c>
      <c r="B2191" s="367" t="s">
        <v>165</v>
      </c>
      <c r="C2191" s="368" t="s">
        <v>130</v>
      </c>
      <c r="D2191" s="369"/>
      <c r="E2191" s="370" t="s">
        <v>57</v>
      </c>
    </row>
    <row r="2192" spans="1:5" ht="13.5" thickBot="1">
      <c r="A2192" s="361" t="s">
        <v>630</v>
      </c>
      <c r="B2192" s="362" t="s">
        <v>167</v>
      </c>
      <c r="C2192" s="385" t="s">
        <v>334</v>
      </c>
      <c r="D2192" s="364"/>
      <c r="E2192" s="371" t="s">
        <v>57</v>
      </c>
    </row>
    <row r="2193" spans="1:5" ht="13.5" thickBot="1">
      <c r="A2193" s="366"/>
      <c r="B2193" s="367"/>
      <c r="C2193" s="368" t="s">
        <v>132</v>
      </c>
      <c r="D2193" s="369" t="s">
        <v>168</v>
      </c>
      <c r="E2193" s="370" t="s">
        <v>817</v>
      </c>
    </row>
    <row r="2194" spans="1:5" ht="13.5" thickBot="1">
      <c r="A2194" s="361"/>
      <c r="B2194" s="362"/>
      <c r="C2194" s="385" t="s">
        <v>133</v>
      </c>
      <c r="D2194" s="364" t="s">
        <v>374</v>
      </c>
      <c r="E2194" s="371" t="s">
        <v>79</v>
      </c>
    </row>
    <row r="2195" spans="1:5" ht="13.5" thickBot="1">
      <c r="A2195" s="366"/>
      <c r="B2195" s="367"/>
      <c r="C2195" s="368" t="s">
        <v>392</v>
      </c>
      <c r="D2195" s="369" t="s">
        <v>152</v>
      </c>
      <c r="E2195" s="370" t="s">
        <v>145</v>
      </c>
    </row>
    <row r="2196" spans="1:5" ht="13.5" thickBot="1">
      <c r="A2196" s="361"/>
      <c r="B2196" s="362"/>
      <c r="C2196" s="385" t="s">
        <v>816</v>
      </c>
      <c r="D2196" s="364" t="s">
        <v>172</v>
      </c>
      <c r="E2196" s="371" t="s">
        <v>176</v>
      </c>
    </row>
    <row r="2197" spans="1:5" ht="13.5" thickBot="1">
      <c r="A2197" s="366" t="s">
        <v>266</v>
      </c>
      <c r="B2197" s="367" t="s">
        <v>169</v>
      </c>
      <c r="C2197" s="368" t="s">
        <v>136</v>
      </c>
      <c r="D2197" s="369"/>
      <c r="E2197" s="370"/>
    </row>
    <row r="2198" spans="1:5" ht="13.5" thickBot="1">
      <c r="A2198" s="669" t="s">
        <v>143</v>
      </c>
      <c r="B2198" s="670"/>
      <c r="C2198" s="670"/>
      <c r="D2198" s="670"/>
      <c r="E2198" s="671"/>
    </row>
    <row r="2199" spans="1:5" ht="13.5" thickBot="1">
      <c r="A2199" s="372" t="s">
        <v>144</v>
      </c>
      <c r="B2199" s="677" t="s">
        <v>697</v>
      </c>
      <c r="C2199" s="677"/>
      <c r="D2199" s="677"/>
      <c r="E2199" s="678"/>
    </row>
    <row r="2209" ht="13.5" thickBot="1"/>
    <row r="2210" spans="1:5" ht="13.5" thickBot="1">
      <c r="A2210" s="659" t="s">
        <v>173</v>
      </c>
      <c r="B2210" s="660"/>
      <c r="C2210" s="660"/>
      <c r="D2210" s="660"/>
      <c r="E2210" s="661"/>
    </row>
    <row r="2211" spans="1:5" ht="13.5" thickBot="1">
      <c r="A2211" s="662" t="s">
        <v>45</v>
      </c>
      <c r="B2211" s="663"/>
      <c r="C2211" s="381" t="s">
        <v>253</v>
      </c>
      <c r="D2211" s="664" t="s">
        <v>121</v>
      </c>
      <c r="E2211" s="665"/>
    </row>
    <row r="2212" spans="1:5" ht="13.5" thickBot="1">
      <c r="A2212" s="666">
        <v>41354</v>
      </c>
      <c r="B2212" s="667"/>
      <c r="C2212" s="667"/>
      <c r="D2212" s="667"/>
      <c r="E2212" s="668"/>
    </row>
    <row r="2213" spans="1:5" ht="13.5" thickBot="1">
      <c r="A2213" s="361" t="s">
        <v>326</v>
      </c>
      <c r="B2213" s="362"/>
      <c r="C2213" s="363"/>
      <c r="D2213" s="364"/>
      <c r="E2213" s="365" t="s">
        <v>450</v>
      </c>
    </row>
    <row r="2214" spans="1:5" ht="13.5" thickBot="1">
      <c r="A2214" s="366" t="s">
        <v>326</v>
      </c>
      <c r="B2214" s="367"/>
      <c r="C2214" s="368"/>
      <c r="D2214" s="369"/>
      <c r="E2214" s="370" t="s">
        <v>182</v>
      </c>
    </row>
    <row r="2215" spans="1:5" ht="13.5" thickBot="1">
      <c r="A2215" s="361" t="s">
        <v>336</v>
      </c>
      <c r="B2215" s="362"/>
      <c r="C2215" s="385"/>
      <c r="D2215" s="364"/>
      <c r="E2215" s="371" t="s">
        <v>486</v>
      </c>
    </row>
    <row r="2216" spans="1:5" ht="13.5" thickBot="1">
      <c r="A2216" s="366" t="s">
        <v>336</v>
      </c>
      <c r="B2216" s="367"/>
      <c r="C2216" s="368"/>
      <c r="D2216" s="369"/>
      <c r="E2216" s="370"/>
    </row>
    <row r="2217" spans="1:5" ht="13.5" thickBot="1">
      <c r="A2217" s="361" t="s">
        <v>651</v>
      </c>
      <c r="B2217" s="362"/>
      <c r="C2217" s="385"/>
      <c r="D2217" s="364"/>
      <c r="E2217" s="371"/>
    </row>
    <row r="2218" spans="1:5" ht="13.5" thickBot="1">
      <c r="A2218" s="366" t="s">
        <v>331</v>
      </c>
      <c r="B2218" s="367"/>
      <c r="C2218" s="368"/>
      <c r="D2218" s="369"/>
      <c r="E2218" s="370"/>
    </row>
    <row r="2219" spans="1:5" ht="13.5" thickBot="1">
      <c r="A2219" s="669" t="s">
        <v>143</v>
      </c>
      <c r="B2219" s="670"/>
      <c r="C2219" s="670"/>
      <c r="D2219" s="670"/>
      <c r="E2219" s="671"/>
    </row>
    <row r="2220" spans="1:5" ht="13.5" thickBot="1">
      <c r="A2220" s="372" t="s">
        <v>144</v>
      </c>
      <c r="B2220" s="677" t="s">
        <v>557</v>
      </c>
      <c r="C2220" s="677"/>
      <c r="D2220" s="677"/>
      <c r="E2220" s="678"/>
    </row>
    <row r="2221" ht="13.5" thickBot="1"/>
    <row r="2222" spans="1:5" ht="13.5" thickBot="1">
      <c r="A2222" s="659" t="s">
        <v>173</v>
      </c>
      <c r="B2222" s="660"/>
      <c r="C2222" s="660"/>
      <c r="D2222" s="660"/>
      <c r="E2222" s="661"/>
    </row>
    <row r="2223" spans="1:5" ht="13.5" thickBot="1">
      <c r="A2223" s="662" t="s">
        <v>71</v>
      </c>
      <c r="B2223" s="663"/>
      <c r="C2223" s="381" t="s">
        <v>252</v>
      </c>
      <c r="D2223" s="664" t="s">
        <v>60</v>
      </c>
      <c r="E2223" s="665"/>
    </row>
    <row r="2224" spans="1:5" ht="13.5" thickBot="1">
      <c r="A2224" s="666">
        <v>41356</v>
      </c>
      <c r="B2224" s="667"/>
      <c r="C2224" s="667"/>
      <c r="D2224" s="667"/>
      <c r="E2224" s="668"/>
    </row>
    <row r="2225" spans="1:5" ht="13.5" thickBot="1">
      <c r="A2225" s="361"/>
      <c r="B2225" s="362"/>
      <c r="C2225" s="363" t="s">
        <v>69</v>
      </c>
      <c r="D2225" s="364" t="s">
        <v>157</v>
      </c>
      <c r="E2225" s="365" t="s">
        <v>317</v>
      </c>
    </row>
    <row r="2226" spans="1:5" ht="13.5" thickBot="1">
      <c r="A2226" s="366" t="s">
        <v>281</v>
      </c>
      <c r="B2226" s="367" t="s">
        <v>158</v>
      </c>
      <c r="C2226" s="368" t="s">
        <v>64</v>
      </c>
      <c r="D2226" s="369"/>
      <c r="E2226" s="370" t="s">
        <v>57</v>
      </c>
    </row>
    <row r="2227" spans="1:5" ht="13.5" thickBot="1">
      <c r="A2227" s="361" t="s">
        <v>57</v>
      </c>
      <c r="B2227" s="362"/>
      <c r="C2227" s="385" t="s">
        <v>227</v>
      </c>
      <c r="D2227" s="364" t="s">
        <v>273</v>
      </c>
      <c r="E2227" s="371" t="s">
        <v>317</v>
      </c>
    </row>
    <row r="2228" spans="1:5" ht="13.5" thickBot="1">
      <c r="A2228" s="366" t="s">
        <v>280</v>
      </c>
      <c r="B2228" s="367" t="s">
        <v>161</v>
      </c>
      <c r="C2228" s="368" t="s">
        <v>226</v>
      </c>
      <c r="D2228" s="369"/>
      <c r="E2228" s="370"/>
    </row>
    <row r="2229" spans="1:5" ht="13.5" thickBot="1">
      <c r="A2229" s="361" t="s">
        <v>276</v>
      </c>
      <c r="B2229" s="362" t="s">
        <v>163</v>
      </c>
      <c r="C2229" s="385" t="s">
        <v>201</v>
      </c>
      <c r="D2229" s="364"/>
      <c r="E2229" s="371"/>
    </row>
    <row r="2230" spans="1:5" ht="13.5" thickBot="1">
      <c r="A2230" s="366" t="s">
        <v>699</v>
      </c>
      <c r="B2230" s="367" t="s">
        <v>373</v>
      </c>
      <c r="C2230" s="368" t="s">
        <v>283</v>
      </c>
      <c r="D2230" s="369"/>
      <c r="E2230" s="370"/>
    </row>
    <row r="2231" spans="1:5" ht="13.5" thickBot="1">
      <c r="A2231" s="361" t="s">
        <v>280</v>
      </c>
      <c r="B2231" s="362" t="s">
        <v>155</v>
      </c>
      <c r="C2231" s="385" t="s">
        <v>381</v>
      </c>
      <c r="D2231" s="364"/>
      <c r="E2231" s="371"/>
    </row>
    <row r="2232" spans="1:5" ht="13.5" thickBot="1">
      <c r="A2232" s="366" t="s">
        <v>365</v>
      </c>
      <c r="B2232" s="367" t="s">
        <v>172</v>
      </c>
      <c r="C2232" s="368" t="s">
        <v>252</v>
      </c>
      <c r="D2232" s="369"/>
      <c r="E2232" s="370"/>
    </row>
    <row r="2233" spans="1:5" ht="13.5" thickBot="1">
      <c r="A2233" s="669" t="s">
        <v>143</v>
      </c>
      <c r="B2233" s="670"/>
      <c r="C2233" s="670"/>
      <c r="D2233" s="670"/>
      <c r="E2233" s="671"/>
    </row>
    <row r="2234" spans="1:5" ht="13.5" thickBot="1">
      <c r="A2234" s="372" t="s">
        <v>144</v>
      </c>
      <c r="B2234" s="677"/>
      <c r="C2234" s="677"/>
      <c r="D2234" s="677"/>
      <c r="E2234" s="678"/>
    </row>
    <row r="2235" ht="13.5" thickBot="1"/>
    <row r="2236" spans="1:5" ht="13.5" thickBot="1">
      <c r="A2236" s="659" t="s">
        <v>173</v>
      </c>
      <c r="B2236" s="660"/>
      <c r="C2236" s="660"/>
      <c r="D2236" s="660"/>
      <c r="E2236" s="661"/>
    </row>
    <row r="2237" spans="1:5" ht="13.5" thickBot="1">
      <c r="A2237" s="662" t="s">
        <v>71</v>
      </c>
      <c r="B2237" s="663"/>
      <c r="C2237" s="381" t="s">
        <v>236</v>
      </c>
      <c r="D2237" s="664" t="s">
        <v>45</v>
      </c>
      <c r="E2237" s="665"/>
    </row>
    <row r="2238" spans="1:5" ht="13.5" thickBot="1">
      <c r="A2238" s="666">
        <v>41357</v>
      </c>
      <c r="B2238" s="667"/>
      <c r="C2238" s="667"/>
      <c r="D2238" s="667"/>
      <c r="E2238" s="668"/>
    </row>
    <row r="2239" spans="1:5" ht="13.5" thickBot="1">
      <c r="A2239" s="361"/>
      <c r="B2239" s="362"/>
      <c r="C2239" s="363" t="s">
        <v>69</v>
      </c>
      <c r="D2239" s="364" t="s">
        <v>273</v>
      </c>
      <c r="E2239" s="365" t="s">
        <v>331</v>
      </c>
    </row>
    <row r="2240" spans="1:5" ht="13.5" thickBot="1">
      <c r="A2240" s="366"/>
      <c r="B2240" s="367"/>
      <c r="C2240" s="368" t="s">
        <v>124</v>
      </c>
      <c r="D2240" s="369" t="s">
        <v>255</v>
      </c>
      <c r="E2240" s="370" t="s">
        <v>444</v>
      </c>
    </row>
    <row r="2241" spans="1:5" ht="13.5" thickBot="1">
      <c r="A2241" s="361"/>
      <c r="B2241" s="362"/>
      <c r="C2241" s="385" t="s">
        <v>125</v>
      </c>
      <c r="D2241" s="364" t="s">
        <v>170</v>
      </c>
      <c r="E2241" s="371" t="s">
        <v>331</v>
      </c>
    </row>
    <row r="2242" spans="1:5" ht="13.5" thickBot="1">
      <c r="A2242" s="366" t="s">
        <v>276</v>
      </c>
      <c r="B2242" s="367" t="s">
        <v>150</v>
      </c>
      <c r="C2242" s="368" t="s">
        <v>126</v>
      </c>
      <c r="D2242" s="369"/>
      <c r="E2242" s="370" t="s">
        <v>57</v>
      </c>
    </row>
    <row r="2243" spans="1:5" ht="13.5" thickBot="1">
      <c r="A2243" s="361" t="s">
        <v>276</v>
      </c>
      <c r="B2243" s="362" t="s">
        <v>150</v>
      </c>
      <c r="C2243" s="385" t="s">
        <v>192</v>
      </c>
      <c r="D2243" s="364"/>
      <c r="E2243" s="371" t="s">
        <v>57</v>
      </c>
    </row>
    <row r="2244" spans="1:5" ht="13.5" thickBot="1">
      <c r="A2244" s="366" t="s">
        <v>57</v>
      </c>
      <c r="B2244" s="367"/>
      <c r="C2244" s="368" t="s">
        <v>128</v>
      </c>
      <c r="D2244" s="369" t="s">
        <v>171</v>
      </c>
      <c r="E2244" s="370" t="s">
        <v>326</v>
      </c>
    </row>
    <row r="2245" spans="1:5" ht="13.5" thickBot="1">
      <c r="A2245" s="361" t="s">
        <v>281</v>
      </c>
      <c r="B2245" s="362" t="s">
        <v>345</v>
      </c>
      <c r="C2245" s="385" t="s">
        <v>332</v>
      </c>
      <c r="D2245" s="364"/>
      <c r="E2245" s="371"/>
    </row>
    <row r="2246" spans="1:5" ht="13.5" thickBot="1">
      <c r="A2246" s="366"/>
      <c r="B2246" s="367"/>
      <c r="C2246" s="368" t="s">
        <v>333</v>
      </c>
      <c r="D2246" s="369" t="s">
        <v>166</v>
      </c>
      <c r="E2246" s="370" t="s">
        <v>326</v>
      </c>
    </row>
    <row r="2247" spans="1:5" ht="13.5" thickBot="1">
      <c r="A2247" s="361" t="s">
        <v>276</v>
      </c>
      <c r="B2247" s="362" t="s">
        <v>304</v>
      </c>
      <c r="C2247" s="385" t="s">
        <v>456</v>
      </c>
      <c r="D2247" s="364"/>
      <c r="E2247" s="371" t="s">
        <v>57</v>
      </c>
    </row>
    <row r="2248" spans="1:5" ht="13.5" thickBot="1">
      <c r="A2248" s="366"/>
      <c r="B2248" s="367"/>
      <c r="C2248" s="368" t="s">
        <v>236</v>
      </c>
      <c r="D2248" s="369" t="s">
        <v>169</v>
      </c>
      <c r="E2248" s="370" t="s">
        <v>331</v>
      </c>
    </row>
    <row r="2249" spans="1:5" ht="13.5" thickBot="1">
      <c r="A2249" s="669" t="s">
        <v>143</v>
      </c>
      <c r="B2249" s="670"/>
      <c r="C2249" s="670"/>
      <c r="D2249" s="670"/>
      <c r="E2249" s="671"/>
    </row>
    <row r="2250" spans="1:5" ht="13.5" thickBot="1">
      <c r="A2250" s="372" t="s">
        <v>144</v>
      </c>
      <c r="B2250" s="677" t="s">
        <v>628</v>
      </c>
      <c r="C2250" s="677"/>
      <c r="D2250" s="677"/>
      <c r="E2250" s="678"/>
    </row>
    <row r="2251" ht="13.5" thickBot="1"/>
    <row r="2252" spans="1:5" ht="13.5" thickBot="1">
      <c r="A2252" s="659" t="s">
        <v>173</v>
      </c>
      <c r="B2252" s="660"/>
      <c r="C2252" s="660"/>
      <c r="D2252" s="660"/>
      <c r="E2252" s="661"/>
    </row>
    <row r="2253" spans="1:5" ht="13.5" thickBot="1">
      <c r="A2253" s="662" t="s">
        <v>116</v>
      </c>
      <c r="B2253" s="663"/>
      <c r="C2253" s="381" t="s">
        <v>198</v>
      </c>
      <c r="D2253" s="664" t="s">
        <v>115</v>
      </c>
      <c r="E2253" s="665"/>
    </row>
    <row r="2254" spans="1:5" ht="13.5" thickBot="1">
      <c r="A2254" s="666">
        <v>41357</v>
      </c>
      <c r="B2254" s="667"/>
      <c r="C2254" s="667"/>
      <c r="D2254" s="667"/>
      <c r="E2254" s="668"/>
    </row>
    <row r="2255" spans="1:5" ht="13.5" thickBot="1">
      <c r="A2255" s="361" t="s">
        <v>818</v>
      </c>
      <c r="B2255" s="362" t="s">
        <v>255</v>
      </c>
      <c r="C2255" s="363" t="s">
        <v>246</v>
      </c>
      <c r="D2255" s="364"/>
      <c r="E2255" s="365"/>
    </row>
    <row r="2256" spans="1:5" ht="13.5" thickBot="1">
      <c r="A2256" s="366"/>
      <c r="B2256" s="367"/>
      <c r="C2256" s="368" t="s">
        <v>64</v>
      </c>
      <c r="D2256" s="369" t="s">
        <v>170</v>
      </c>
      <c r="E2256" s="370" t="s">
        <v>342</v>
      </c>
    </row>
    <row r="2257" spans="1:5" ht="13.5" thickBot="1">
      <c r="A2257" s="361"/>
      <c r="B2257" s="362"/>
      <c r="C2257" s="385" t="s">
        <v>227</v>
      </c>
      <c r="D2257" s="364" t="s">
        <v>160</v>
      </c>
      <c r="E2257" s="371" t="s">
        <v>347</v>
      </c>
    </row>
    <row r="2258" spans="1:5" ht="13.5" thickBot="1">
      <c r="A2258" s="366"/>
      <c r="B2258" s="367"/>
      <c r="C2258" s="368" t="s">
        <v>126</v>
      </c>
      <c r="D2258" s="369" t="s">
        <v>161</v>
      </c>
      <c r="E2258" s="370" t="s">
        <v>401</v>
      </c>
    </row>
    <row r="2259" spans="1:5" ht="13.5" thickBot="1">
      <c r="A2259" s="361" t="s">
        <v>240</v>
      </c>
      <c r="B2259" s="362" t="s">
        <v>304</v>
      </c>
      <c r="C2259" s="385" t="s">
        <v>192</v>
      </c>
      <c r="D2259" s="364"/>
      <c r="E2259" s="371"/>
    </row>
    <row r="2260" spans="1:5" ht="13.5" thickBot="1">
      <c r="A2260" s="366" t="s">
        <v>240</v>
      </c>
      <c r="B2260" s="367" t="s">
        <v>169</v>
      </c>
      <c r="C2260" s="368" t="s">
        <v>198</v>
      </c>
      <c r="D2260" s="369"/>
      <c r="E2260" s="370"/>
    </row>
    <row r="2261" spans="1:5" ht="13.5" thickBot="1">
      <c r="A2261" s="669" t="s">
        <v>819</v>
      </c>
      <c r="B2261" s="670"/>
      <c r="C2261" s="670"/>
      <c r="D2261" s="670"/>
      <c r="E2261" s="671"/>
    </row>
    <row r="2262" spans="1:5" ht="13.5" thickBot="1">
      <c r="A2262" s="372" t="s">
        <v>144</v>
      </c>
      <c r="B2262" s="677" t="s">
        <v>686</v>
      </c>
      <c r="C2262" s="677"/>
      <c r="D2262" s="677"/>
      <c r="E2262" s="678"/>
    </row>
    <row r="2263" ht="13.5" thickBot="1"/>
    <row r="2264" spans="1:5" ht="13.5" thickBot="1">
      <c r="A2264" s="659" t="s">
        <v>173</v>
      </c>
      <c r="B2264" s="660"/>
      <c r="C2264" s="660"/>
      <c r="D2264" s="660"/>
      <c r="E2264" s="661"/>
    </row>
    <row r="2265" spans="1:5" ht="13.5" thickBot="1">
      <c r="A2265" s="662" t="s">
        <v>47</v>
      </c>
      <c r="B2265" s="663"/>
      <c r="C2265" s="381" t="s">
        <v>308</v>
      </c>
      <c r="D2265" s="664" t="s">
        <v>46</v>
      </c>
      <c r="E2265" s="665"/>
    </row>
    <row r="2266" spans="1:5" ht="13.5" thickBot="1">
      <c r="A2266" s="666">
        <v>41357</v>
      </c>
      <c r="B2266" s="667"/>
      <c r="C2266" s="667"/>
      <c r="D2266" s="667"/>
      <c r="E2266" s="668"/>
    </row>
    <row r="2267" spans="1:5" ht="13.5" thickBot="1">
      <c r="A2267" s="361"/>
      <c r="B2267" s="362"/>
      <c r="C2267" s="363" t="s">
        <v>69</v>
      </c>
      <c r="D2267" s="364" t="s">
        <v>521</v>
      </c>
      <c r="E2267" s="365" t="s">
        <v>296</v>
      </c>
    </row>
    <row r="2268" spans="1:5" ht="13.5" thickBot="1">
      <c r="A2268" s="366" t="s">
        <v>311</v>
      </c>
      <c r="B2268" s="367" t="s">
        <v>157</v>
      </c>
      <c r="C2268" s="368" t="s">
        <v>64</v>
      </c>
      <c r="D2268" s="369"/>
      <c r="E2268" s="370"/>
    </row>
    <row r="2269" spans="1:5" ht="13.5" thickBot="1">
      <c r="A2269" s="361" t="s">
        <v>358</v>
      </c>
      <c r="B2269" s="362" t="s">
        <v>186</v>
      </c>
      <c r="C2269" s="385" t="s">
        <v>199</v>
      </c>
      <c r="D2269" s="364"/>
      <c r="E2269" s="371"/>
    </row>
    <row r="2270" spans="1:5" ht="13.5" thickBot="1">
      <c r="A2270" s="366" t="s">
        <v>358</v>
      </c>
      <c r="B2270" s="367" t="s">
        <v>303</v>
      </c>
      <c r="C2270" s="368" t="s">
        <v>200</v>
      </c>
      <c r="D2270" s="369"/>
      <c r="E2270" s="370"/>
    </row>
    <row r="2271" spans="1:5" ht="13.5" thickBot="1">
      <c r="A2271" s="361" t="s">
        <v>359</v>
      </c>
      <c r="B2271" s="362" t="s">
        <v>261</v>
      </c>
      <c r="C2271" s="385" t="s">
        <v>185</v>
      </c>
      <c r="D2271" s="364"/>
      <c r="E2271" s="371"/>
    </row>
    <row r="2272" spans="1:5" ht="13.5" thickBot="1">
      <c r="A2272" s="366" t="s">
        <v>541</v>
      </c>
      <c r="B2272" s="367" t="s">
        <v>820</v>
      </c>
      <c r="C2272" s="368" t="s">
        <v>308</v>
      </c>
      <c r="D2272" s="369"/>
      <c r="E2272" s="370"/>
    </row>
    <row r="2273" spans="1:5" ht="13.5" thickBot="1">
      <c r="A2273" s="669" t="s">
        <v>821</v>
      </c>
      <c r="B2273" s="670"/>
      <c r="C2273" s="670"/>
      <c r="D2273" s="670"/>
      <c r="E2273" s="671"/>
    </row>
    <row r="2274" spans="1:5" ht="13.5" thickBot="1">
      <c r="A2274" s="669" t="s">
        <v>822</v>
      </c>
      <c r="B2274" s="670"/>
      <c r="C2274" s="670"/>
      <c r="D2274" s="670"/>
      <c r="E2274" s="671"/>
    </row>
    <row r="2275" spans="1:5" ht="13.5" thickBot="1">
      <c r="A2275" s="372" t="s">
        <v>144</v>
      </c>
      <c r="B2275" s="677" t="s">
        <v>823</v>
      </c>
      <c r="C2275" s="677"/>
      <c r="D2275" s="677"/>
      <c r="E2275" s="678"/>
    </row>
    <row r="2276" ht="13.5" thickBot="1"/>
    <row r="2277" spans="1:5" ht="13.5" thickBot="1">
      <c r="A2277" s="659" t="s">
        <v>173</v>
      </c>
      <c r="B2277" s="660"/>
      <c r="C2277" s="660"/>
      <c r="D2277" s="660"/>
      <c r="E2277" s="661"/>
    </row>
    <row r="2278" spans="1:5" ht="13.5" thickBot="1">
      <c r="A2278" s="662" t="s">
        <v>58</v>
      </c>
      <c r="B2278" s="663"/>
      <c r="C2278" s="381" t="s">
        <v>825</v>
      </c>
      <c r="D2278" s="664" t="s">
        <v>42</v>
      </c>
      <c r="E2278" s="665"/>
    </row>
    <row r="2279" spans="1:5" ht="13.5" thickBot="1">
      <c r="A2279" s="666">
        <v>41357</v>
      </c>
      <c r="B2279" s="667"/>
      <c r="C2279" s="667"/>
      <c r="D2279" s="667"/>
      <c r="E2279" s="668"/>
    </row>
    <row r="2280" spans="1:5" ht="13.5" thickBot="1">
      <c r="A2280" s="361" t="s">
        <v>90</v>
      </c>
      <c r="B2280" s="362" t="s">
        <v>435</v>
      </c>
      <c r="C2280" s="363" t="s">
        <v>246</v>
      </c>
      <c r="D2280" s="364"/>
      <c r="E2280" s="365"/>
    </row>
    <row r="2281" spans="1:5" ht="13.5" thickBot="1">
      <c r="A2281" s="366" t="s">
        <v>418</v>
      </c>
      <c r="B2281" s="367" t="s">
        <v>255</v>
      </c>
      <c r="C2281" s="368" t="s">
        <v>247</v>
      </c>
      <c r="D2281" s="369"/>
      <c r="E2281" s="370"/>
    </row>
    <row r="2282" spans="1:5" ht="13.5" thickBot="1">
      <c r="A2282" s="361" t="s">
        <v>57</v>
      </c>
      <c r="B2282" s="362"/>
      <c r="C2282" s="385" t="s">
        <v>199</v>
      </c>
      <c r="D2282" s="364" t="s">
        <v>149</v>
      </c>
      <c r="E2282" s="371" t="s">
        <v>180</v>
      </c>
    </row>
    <row r="2283" spans="1:5" ht="13.5" thickBot="1">
      <c r="A2283" s="366" t="s">
        <v>258</v>
      </c>
      <c r="B2283" s="367" t="s">
        <v>187</v>
      </c>
      <c r="C2283" s="368" t="s">
        <v>200</v>
      </c>
      <c r="D2283" s="369"/>
      <c r="E2283" s="370" t="s">
        <v>57</v>
      </c>
    </row>
    <row r="2284" spans="1:5" ht="13.5" thickBot="1">
      <c r="A2284" s="361" t="s">
        <v>57</v>
      </c>
      <c r="B2284" s="362"/>
      <c r="C2284" s="385" t="s">
        <v>201</v>
      </c>
      <c r="D2284" s="364" t="s">
        <v>206</v>
      </c>
      <c r="E2284" s="371" t="s">
        <v>522</v>
      </c>
    </row>
    <row r="2285" spans="1:5" ht="13.5" thickBot="1">
      <c r="A2285" s="366" t="s">
        <v>57</v>
      </c>
      <c r="B2285" s="367"/>
      <c r="C2285" s="368" t="s">
        <v>198</v>
      </c>
      <c r="D2285" s="369" t="s">
        <v>160</v>
      </c>
      <c r="E2285" s="370" t="s">
        <v>523</v>
      </c>
    </row>
    <row r="2286" spans="1:5" ht="13.5" thickBot="1">
      <c r="A2286" s="361" t="s">
        <v>89</v>
      </c>
      <c r="B2286" s="362" t="s">
        <v>161</v>
      </c>
      <c r="C2286" s="385" t="s">
        <v>77</v>
      </c>
      <c r="D2286" s="364"/>
      <c r="E2286" s="371" t="s">
        <v>57</v>
      </c>
    </row>
    <row r="2287" spans="1:5" ht="13.5" thickBot="1">
      <c r="A2287" s="366" t="s">
        <v>258</v>
      </c>
      <c r="B2287" s="367" t="s">
        <v>162</v>
      </c>
      <c r="C2287" s="368" t="s">
        <v>339</v>
      </c>
      <c r="D2287" s="369"/>
      <c r="E2287" s="370" t="s">
        <v>57</v>
      </c>
    </row>
    <row r="2288" spans="1:5" ht="13.5" thickBot="1">
      <c r="A2288" s="361" t="s">
        <v>57</v>
      </c>
      <c r="B2288" s="362"/>
      <c r="C2288" s="385" t="s">
        <v>325</v>
      </c>
      <c r="D2288" s="364" t="s">
        <v>171</v>
      </c>
      <c r="E2288" s="371" t="s">
        <v>394</v>
      </c>
    </row>
    <row r="2289" spans="1:5" ht="13.5" thickBot="1">
      <c r="A2289" s="366" t="s">
        <v>418</v>
      </c>
      <c r="B2289" s="367" t="s">
        <v>345</v>
      </c>
      <c r="C2289" s="368" t="s">
        <v>391</v>
      </c>
      <c r="D2289" s="369"/>
      <c r="E2289" s="370" t="s">
        <v>57</v>
      </c>
    </row>
    <row r="2290" spans="1:5" ht="13.5" thickBot="1">
      <c r="A2290" s="361" t="s">
        <v>418</v>
      </c>
      <c r="B2290" s="362" t="s">
        <v>164</v>
      </c>
      <c r="C2290" s="385" t="s">
        <v>338</v>
      </c>
      <c r="D2290" s="364"/>
      <c r="E2290" s="371" t="s">
        <v>57</v>
      </c>
    </row>
    <row r="2291" spans="1:5" ht="13.5" thickBot="1">
      <c r="A2291" s="366" t="s">
        <v>89</v>
      </c>
      <c r="B2291" s="367" t="s">
        <v>372</v>
      </c>
      <c r="C2291" s="368" t="s">
        <v>649</v>
      </c>
      <c r="D2291" s="369"/>
      <c r="E2291" s="370" t="s">
        <v>57</v>
      </c>
    </row>
    <row r="2292" spans="1:5" ht="13.5" thickBot="1">
      <c r="A2292" s="361" t="s">
        <v>418</v>
      </c>
      <c r="B2292" s="362" t="s">
        <v>166</v>
      </c>
      <c r="C2292" s="385" t="s">
        <v>503</v>
      </c>
      <c r="D2292" s="364"/>
      <c r="E2292" s="371" t="s">
        <v>57</v>
      </c>
    </row>
    <row r="2293" spans="1:5" ht="13.5" thickBot="1">
      <c r="A2293" s="366" t="s">
        <v>57</v>
      </c>
      <c r="B2293" s="367"/>
      <c r="C2293" s="368" t="s">
        <v>826</v>
      </c>
      <c r="D2293" s="369" t="s">
        <v>168</v>
      </c>
      <c r="E2293" s="370" t="s">
        <v>522</v>
      </c>
    </row>
    <row r="2294" spans="1:5" ht="13.5" thickBot="1">
      <c r="A2294" s="361" t="s">
        <v>418</v>
      </c>
      <c r="B2294" s="362" t="s">
        <v>208</v>
      </c>
      <c r="C2294" s="385" t="s">
        <v>794</v>
      </c>
      <c r="D2294" s="364"/>
      <c r="E2294" s="371"/>
    </row>
    <row r="2295" spans="1:5" ht="13.5" thickBot="1">
      <c r="A2295" s="366" t="s">
        <v>90</v>
      </c>
      <c r="B2295" s="367" t="s">
        <v>172</v>
      </c>
      <c r="C2295" s="368" t="s">
        <v>825</v>
      </c>
      <c r="D2295" s="369"/>
      <c r="E2295" s="370"/>
    </row>
    <row r="2296" spans="1:5" ht="13.5" thickBot="1">
      <c r="A2296" s="669" t="s">
        <v>827</v>
      </c>
      <c r="B2296" s="670"/>
      <c r="C2296" s="670"/>
      <c r="D2296" s="670"/>
      <c r="E2296" s="671"/>
    </row>
    <row r="2297" spans="1:5" ht="13.5" customHeight="1" thickBot="1">
      <c r="A2297" s="372" t="s">
        <v>144</v>
      </c>
      <c r="B2297" s="672" t="s">
        <v>828</v>
      </c>
      <c r="C2297" s="672"/>
      <c r="D2297" s="672"/>
      <c r="E2297" s="673"/>
    </row>
    <row r="2298" ht="13.5" thickBot="1"/>
    <row r="2299" spans="1:11" ht="13.5" thickBot="1">
      <c r="A2299" s="659" t="s">
        <v>63</v>
      </c>
      <c r="B2299" s="660"/>
      <c r="C2299" s="660"/>
      <c r="D2299" s="660"/>
      <c r="E2299" s="661"/>
      <c r="G2299" s="4"/>
      <c r="H2299" s="4"/>
      <c r="I2299" s="1"/>
      <c r="J2299" s="2"/>
      <c r="K2299" s="2"/>
    </row>
    <row r="2300" spans="1:11" ht="13.5" thickBot="1">
      <c r="A2300" s="662" t="s">
        <v>41</v>
      </c>
      <c r="B2300" s="663"/>
      <c r="C2300" s="381" t="s">
        <v>688</v>
      </c>
      <c r="D2300" s="664" t="s">
        <v>42</v>
      </c>
      <c r="E2300" s="665"/>
      <c r="G2300" s="4"/>
      <c r="H2300" s="4"/>
      <c r="I2300" s="1"/>
      <c r="J2300" s="2"/>
      <c r="K2300" s="2"/>
    </row>
    <row r="2301" spans="1:11" ht="13.5" thickBot="1">
      <c r="A2301" s="666">
        <v>41360</v>
      </c>
      <c r="B2301" s="667"/>
      <c r="C2301" s="667"/>
      <c r="D2301" s="667"/>
      <c r="E2301" s="668"/>
      <c r="G2301" s="4"/>
      <c r="H2301" s="4"/>
      <c r="I2301" s="1"/>
      <c r="J2301" s="2"/>
      <c r="K2301" s="2"/>
    </row>
    <row r="2302" spans="1:11" ht="13.5" thickBot="1">
      <c r="A2302" s="361" t="s">
        <v>178</v>
      </c>
      <c r="B2302" s="362" t="s">
        <v>521</v>
      </c>
      <c r="C2302" s="363" t="s">
        <v>246</v>
      </c>
      <c r="D2302" s="364"/>
      <c r="E2302" s="365"/>
      <c r="G2302" s="4"/>
      <c r="H2302" s="4"/>
      <c r="I2302" s="1"/>
      <c r="J2302" s="2"/>
      <c r="K2302" s="2"/>
    </row>
    <row r="2303" spans="1:11" ht="13.5" thickBot="1">
      <c r="A2303" s="366" t="s">
        <v>57</v>
      </c>
      <c r="B2303" s="367"/>
      <c r="C2303" s="368" t="s">
        <v>64</v>
      </c>
      <c r="D2303" s="369" t="s">
        <v>157</v>
      </c>
      <c r="E2303" s="370" t="s">
        <v>523</v>
      </c>
      <c r="G2303" s="4"/>
      <c r="H2303" s="4"/>
      <c r="I2303" s="1"/>
      <c r="J2303" s="2"/>
      <c r="K2303" s="2"/>
    </row>
    <row r="2304" spans="1:11" ht="13.5" thickBot="1">
      <c r="A2304" s="361" t="s">
        <v>57</v>
      </c>
      <c r="B2304" s="362"/>
      <c r="C2304" s="385" t="s">
        <v>227</v>
      </c>
      <c r="D2304" s="364" t="s">
        <v>158</v>
      </c>
      <c r="E2304" s="371" t="s">
        <v>180</v>
      </c>
      <c r="G2304" s="4"/>
      <c r="H2304" s="4"/>
      <c r="I2304" s="1"/>
      <c r="J2304" s="2"/>
      <c r="K2304" s="2"/>
    </row>
    <row r="2305" spans="1:11" ht="13.5" thickBot="1">
      <c r="A2305" s="366" t="s">
        <v>178</v>
      </c>
      <c r="B2305" s="367" t="s">
        <v>149</v>
      </c>
      <c r="C2305" s="368" t="s">
        <v>226</v>
      </c>
      <c r="D2305" s="369"/>
      <c r="E2305" s="370" t="s">
        <v>57</v>
      </c>
      <c r="G2305" s="4"/>
      <c r="H2305" s="4"/>
      <c r="I2305" s="1"/>
      <c r="J2305" s="2"/>
      <c r="K2305" s="2"/>
    </row>
    <row r="2306" spans="1:5" ht="13.5" thickBot="1">
      <c r="A2306" s="361" t="s">
        <v>178</v>
      </c>
      <c r="B2306" s="362" t="s">
        <v>159</v>
      </c>
      <c r="C2306" s="385" t="s">
        <v>201</v>
      </c>
      <c r="D2306" s="364"/>
      <c r="E2306" s="371" t="s">
        <v>57</v>
      </c>
    </row>
    <row r="2307" spans="1:5" ht="13.5" thickBot="1">
      <c r="A2307" s="366" t="s">
        <v>57</v>
      </c>
      <c r="B2307" s="367"/>
      <c r="C2307" s="368" t="s">
        <v>198</v>
      </c>
      <c r="D2307" s="369" t="s">
        <v>303</v>
      </c>
      <c r="E2307" s="370" t="s">
        <v>523</v>
      </c>
    </row>
    <row r="2308" spans="1:5" ht="13.5" thickBot="1">
      <c r="A2308" s="361" t="s">
        <v>79</v>
      </c>
      <c r="B2308" s="362" t="s">
        <v>170</v>
      </c>
      <c r="C2308" s="385" t="s">
        <v>77</v>
      </c>
      <c r="D2308" s="364"/>
      <c r="E2308" s="371" t="s">
        <v>57</v>
      </c>
    </row>
    <row r="2309" spans="1:5" ht="13.5" thickBot="1">
      <c r="A2309" s="366" t="s">
        <v>57</v>
      </c>
      <c r="B2309" s="367"/>
      <c r="C2309" s="368" t="s">
        <v>455</v>
      </c>
      <c r="D2309" s="369" t="s">
        <v>161</v>
      </c>
      <c r="E2309" s="370" t="s">
        <v>180</v>
      </c>
    </row>
    <row r="2310" spans="1:5" ht="13.5" thickBot="1">
      <c r="A2310" s="361" t="s">
        <v>176</v>
      </c>
      <c r="B2310" s="362" t="s">
        <v>151</v>
      </c>
      <c r="C2310" s="385" t="s">
        <v>325</v>
      </c>
      <c r="D2310" s="364"/>
      <c r="E2310" s="371" t="s">
        <v>57</v>
      </c>
    </row>
    <row r="2311" spans="1:5" ht="13.5" thickBot="1">
      <c r="A2311" s="366" t="s">
        <v>57</v>
      </c>
      <c r="B2311" s="367"/>
      <c r="C2311" s="368" t="s">
        <v>518</v>
      </c>
      <c r="D2311" s="369" t="s">
        <v>345</v>
      </c>
      <c r="E2311" s="370" t="s">
        <v>522</v>
      </c>
    </row>
    <row r="2312" spans="1:5" ht="13.5" thickBot="1">
      <c r="A2312" s="361" t="s">
        <v>176</v>
      </c>
      <c r="B2312" s="362" t="s">
        <v>372</v>
      </c>
      <c r="C2312" s="385" t="s">
        <v>468</v>
      </c>
      <c r="D2312" s="364"/>
      <c r="E2312" s="371"/>
    </row>
    <row r="2313" spans="1:5" ht="13.5" thickBot="1">
      <c r="A2313" s="366" t="s">
        <v>178</v>
      </c>
      <c r="B2313" s="367" t="s">
        <v>172</v>
      </c>
      <c r="C2313" s="368" t="s">
        <v>469</v>
      </c>
      <c r="D2313" s="369"/>
      <c r="E2313" s="370"/>
    </row>
    <row r="2314" spans="1:5" ht="13.5" thickBot="1">
      <c r="A2314" s="361" t="s">
        <v>176</v>
      </c>
      <c r="B2314" s="362" t="s">
        <v>169</v>
      </c>
      <c r="C2314" s="385" t="s">
        <v>688</v>
      </c>
      <c r="D2314" s="364"/>
      <c r="E2314" s="371"/>
    </row>
    <row r="2315" spans="1:5" ht="13.5" thickBot="1">
      <c r="A2315" s="674" t="s">
        <v>832</v>
      </c>
      <c r="B2315" s="675"/>
      <c r="C2315" s="675"/>
      <c r="D2315" s="675"/>
      <c r="E2315" s="676"/>
    </row>
    <row r="2316" spans="1:5" ht="13.5" thickBot="1">
      <c r="A2316" s="372" t="s">
        <v>144</v>
      </c>
      <c r="B2316" s="672" t="s">
        <v>429</v>
      </c>
      <c r="C2316" s="672"/>
      <c r="D2316" s="672"/>
      <c r="E2316" s="673"/>
    </row>
    <row r="2317" ht="13.5" thickBot="1"/>
    <row r="2318" spans="1:5" ht="13.5" thickBot="1">
      <c r="A2318" s="659" t="s">
        <v>219</v>
      </c>
      <c r="B2318" s="660"/>
      <c r="C2318" s="660"/>
      <c r="D2318" s="660"/>
      <c r="E2318" s="661"/>
    </row>
    <row r="2319" spans="1:5" ht="13.5" thickBot="1">
      <c r="A2319" s="662" t="s">
        <v>70</v>
      </c>
      <c r="B2319" s="663"/>
      <c r="C2319" s="381" t="s">
        <v>833</v>
      </c>
      <c r="D2319" s="664" t="s">
        <v>59</v>
      </c>
      <c r="E2319" s="665"/>
    </row>
    <row r="2320" spans="1:5" ht="13.5" thickBot="1">
      <c r="A2320" s="666">
        <v>41359</v>
      </c>
      <c r="B2320" s="667"/>
      <c r="C2320" s="667"/>
      <c r="D2320" s="667"/>
      <c r="E2320" s="668"/>
    </row>
    <row r="2321" spans="1:5" ht="13.5" thickBot="1">
      <c r="A2321" s="361"/>
      <c r="B2321" s="362"/>
      <c r="C2321" s="363" t="s">
        <v>69</v>
      </c>
      <c r="D2321" s="364" t="s">
        <v>273</v>
      </c>
      <c r="E2321" s="365" t="s">
        <v>256</v>
      </c>
    </row>
    <row r="2322" spans="1:5" ht="13.5" thickBot="1">
      <c r="A2322" s="366"/>
      <c r="B2322" s="367"/>
      <c r="C2322" s="368" t="s">
        <v>124</v>
      </c>
      <c r="D2322" s="369" t="s">
        <v>202</v>
      </c>
      <c r="E2322" s="370" t="s">
        <v>837</v>
      </c>
    </row>
    <row r="2323" spans="1:5" ht="13.5" thickBot="1">
      <c r="A2323" s="361"/>
      <c r="B2323" s="362"/>
      <c r="C2323" s="385" t="s">
        <v>125</v>
      </c>
      <c r="D2323" s="364" t="s">
        <v>186</v>
      </c>
      <c r="E2323" s="371" t="s">
        <v>292</v>
      </c>
    </row>
    <row r="2324" spans="1:5" ht="13.5" thickBot="1">
      <c r="A2324" s="366"/>
      <c r="B2324" s="367"/>
      <c r="C2324" s="368" t="s">
        <v>368</v>
      </c>
      <c r="D2324" s="369" t="s">
        <v>149</v>
      </c>
      <c r="E2324" s="370" t="s">
        <v>408</v>
      </c>
    </row>
    <row r="2325" spans="1:5" ht="13.5" thickBot="1">
      <c r="A2325" s="361" t="s">
        <v>514</v>
      </c>
      <c r="B2325" s="362" t="s">
        <v>187</v>
      </c>
      <c r="C2325" s="385" t="s">
        <v>127</v>
      </c>
      <c r="D2325" s="364"/>
      <c r="E2325" s="371" t="s">
        <v>57</v>
      </c>
    </row>
    <row r="2326" spans="1:5" ht="13.5" thickBot="1">
      <c r="A2326" s="366" t="s">
        <v>587</v>
      </c>
      <c r="B2326" s="367" t="s">
        <v>160</v>
      </c>
      <c r="C2326" s="368" t="s">
        <v>128</v>
      </c>
      <c r="D2326" s="369"/>
      <c r="E2326" s="370" t="s">
        <v>57</v>
      </c>
    </row>
    <row r="2327" spans="1:5" ht="13.5" thickBot="1">
      <c r="A2327" s="361"/>
      <c r="B2327" s="362"/>
      <c r="C2327" s="385" t="s">
        <v>129</v>
      </c>
      <c r="D2327" s="364" t="s">
        <v>161</v>
      </c>
      <c r="E2327" s="371" t="s">
        <v>447</v>
      </c>
    </row>
    <row r="2328" spans="1:5" ht="13.5" thickBot="1">
      <c r="A2328" s="366"/>
      <c r="B2328" s="367"/>
      <c r="C2328" s="368" t="s">
        <v>130</v>
      </c>
      <c r="D2328" s="369" t="s">
        <v>371</v>
      </c>
      <c r="E2328" s="370" t="s">
        <v>256</v>
      </c>
    </row>
    <row r="2329" spans="1:5" ht="13.5" thickBot="1">
      <c r="A2329" s="361"/>
      <c r="B2329" s="362"/>
      <c r="C2329" s="385" t="s">
        <v>131</v>
      </c>
      <c r="D2329" s="364" t="s">
        <v>344</v>
      </c>
      <c r="E2329" s="371" t="s">
        <v>292</v>
      </c>
    </row>
    <row r="2330" spans="1:5" ht="13.5" thickBot="1">
      <c r="A2330" s="366" t="s">
        <v>630</v>
      </c>
      <c r="B2330" s="367" t="s">
        <v>207</v>
      </c>
      <c r="C2330" s="368" t="s">
        <v>132</v>
      </c>
      <c r="D2330" s="369"/>
      <c r="E2330" s="370" t="s">
        <v>57</v>
      </c>
    </row>
    <row r="2331" spans="1:5" ht="13.5" thickBot="1">
      <c r="A2331" s="361"/>
      <c r="B2331" s="362"/>
      <c r="C2331" s="385" t="s">
        <v>133</v>
      </c>
      <c r="D2331" s="364" t="s">
        <v>171</v>
      </c>
      <c r="E2331" s="371" t="s">
        <v>256</v>
      </c>
    </row>
    <row r="2332" spans="1:5" ht="13.5" thickBot="1">
      <c r="A2332" s="366"/>
      <c r="B2332" s="367"/>
      <c r="C2332" s="368" t="s">
        <v>392</v>
      </c>
      <c r="D2332" s="369" t="s">
        <v>345</v>
      </c>
      <c r="E2332" s="370" t="s">
        <v>256</v>
      </c>
    </row>
    <row r="2333" spans="1:5" ht="13.5" thickBot="1">
      <c r="A2333" s="361"/>
      <c r="B2333" s="362"/>
      <c r="C2333" s="385" t="s">
        <v>816</v>
      </c>
      <c r="D2333" s="364" t="s">
        <v>406</v>
      </c>
      <c r="E2333" s="371" t="s">
        <v>256</v>
      </c>
    </row>
    <row r="2334" spans="1:5" ht="13.5" thickBot="1">
      <c r="A2334" s="366" t="s">
        <v>630</v>
      </c>
      <c r="B2334" s="367" t="s">
        <v>165</v>
      </c>
      <c r="C2334" s="368" t="s">
        <v>136</v>
      </c>
      <c r="D2334" s="369"/>
      <c r="E2334" s="370" t="s">
        <v>57</v>
      </c>
    </row>
    <row r="2335" spans="1:5" ht="13.5" thickBot="1">
      <c r="A2335" s="361" t="s">
        <v>57</v>
      </c>
      <c r="B2335" s="362"/>
      <c r="C2335" s="385" t="s">
        <v>137</v>
      </c>
      <c r="D2335" s="364" t="s">
        <v>168</v>
      </c>
      <c r="E2335" s="371" t="s">
        <v>256</v>
      </c>
    </row>
    <row r="2336" spans="1:5" ht="13.5" thickBot="1">
      <c r="A2336" s="366" t="s">
        <v>551</v>
      </c>
      <c r="B2336" s="367" t="s">
        <v>261</v>
      </c>
      <c r="C2336" s="368" t="s">
        <v>834</v>
      </c>
      <c r="D2336" s="369"/>
      <c r="E2336" s="370" t="s">
        <v>57</v>
      </c>
    </row>
    <row r="2337" spans="1:5" ht="13.5" thickBot="1">
      <c r="A2337" s="361" t="s">
        <v>210</v>
      </c>
      <c r="B2337" s="362" t="s">
        <v>208</v>
      </c>
      <c r="C2337" s="385" t="s">
        <v>835</v>
      </c>
      <c r="D2337" s="364"/>
      <c r="E2337" s="371" t="s">
        <v>57</v>
      </c>
    </row>
    <row r="2338" spans="1:5" ht="13.5" thickBot="1">
      <c r="A2338" s="366"/>
      <c r="B2338" s="367"/>
      <c r="C2338" s="368" t="s">
        <v>836</v>
      </c>
      <c r="D2338" s="369" t="s">
        <v>366</v>
      </c>
      <c r="E2338" s="370" t="s">
        <v>256</v>
      </c>
    </row>
    <row r="2339" spans="1:5" ht="13.5" thickBot="1">
      <c r="A2339" s="361"/>
      <c r="B2339" s="362"/>
      <c r="C2339" s="385" t="s">
        <v>833</v>
      </c>
      <c r="D2339" s="364" t="s">
        <v>169</v>
      </c>
      <c r="E2339" s="371" t="s">
        <v>292</v>
      </c>
    </row>
    <row r="2340" spans="1:5" ht="13.5" thickBot="1">
      <c r="A2340" s="669" t="s">
        <v>397</v>
      </c>
      <c r="B2340" s="670"/>
      <c r="C2340" s="670"/>
      <c r="D2340" s="670"/>
      <c r="E2340" s="671"/>
    </row>
    <row r="2341" spans="1:5" ht="13.5" thickBot="1">
      <c r="A2341" s="372" t="s">
        <v>144</v>
      </c>
      <c r="B2341" s="672" t="s">
        <v>425</v>
      </c>
      <c r="C2341" s="672"/>
      <c r="D2341" s="672"/>
      <c r="E2341" s="673"/>
    </row>
    <row r="2342" ht="13.5" thickBot="1"/>
    <row r="2343" spans="1:5" ht="13.5" thickBot="1">
      <c r="A2343" s="659" t="s">
        <v>63</v>
      </c>
      <c r="B2343" s="660"/>
      <c r="C2343" s="660"/>
      <c r="D2343" s="660"/>
      <c r="E2343" s="661"/>
    </row>
    <row r="2344" spans="1:5" ht="13.5" thickBot="1">
      <c r="A2344" s="662" t="s">
        <v>116</v>
      </c>
      <c r="B2344" s="663"/>
      <c r="C2344" s="381" t="s">
        <v>251</v>
      </c>
      <c r="D2344" s="664" t="s">
        <v>45</v>
      </c>
      <c r="E2344" s="665"/>
    </row>
    <row r="2345" spans="1:5" ht="13.5" thickBot="1">
      <c r="A2345" s="666">
        <v>41360</v>
      </c>
      <c r="B2345" s="667"/>
      <c r="C2345" s="667"/>
      <c r="D2345" s="667"/>
      <c r="E2345" s="668"/>
    </row>
    <row r="2346" spans="1:5" ht="13.5" thickBot="1">
      <c r="A2346" s="361" t="s">
        <v>458</v>
      </c>
      <c r="B2346" s="362" t="s">
        <v>371</v>
      </c>
      <c r="C2346" s="363" t="s">
        <v>246</v>
      </c>
      <c r="D2346" s="364"/>
      <c r="E2346" s="365"/>
    </row>
    <row r="2347" spans="1:5" ht="13.5" thickBot="1">
      <c r="A2347" s="366" t="s">
        <v>240</v>
      </c>
      <c r="B2347" s="367" t="s">
        <v>162</v>
      </c>
      <c r="C2347" s="368" t="s">
        <v>247</v>
      </c>
      <c r="D2347" s="369"/>
      <c r="E2347" s="370"/>
    </row>
    <row r="2348" spans="1:5" ht="13.5" thickBot="1">
      <c r="A2348" s="361" t="s">
        <v>242</v>
      </c>
      <c r="B2348" s="362" t="s">
        <v>164</v>
      </c>
      <c r="C2348" s="385" t="s">
        <v>248</v>
      </c>
      <c r="D2348" s="364"/>
      <c r="E2348" s="371"/>
    </row>
    <row r="2349" spans="1:5" ht="13.5" thickBot="1">
      <c r="A2349" s="366" t="s">
        <v>57</v>
      </c>
      <c r="B2349" s="367"/>
      <c r="C2349" s="368" t="s">
        <v>200</v>
      </c>
      <c r="D2349" s="369" t="s">
        <v>260</v>
      </c>
      <c r="E2349" s="370" t="s">
        <v>651</v>
      </c>
    </row>
    <row r="2350" spans="1:5" ht="13.5" thickBot="1">
      <c r="A2350" s="361" t="s">
        <v>838</v>
      </c>
      <c r="B2350" s="362" t="s">
        <v>304</v>
      </c>
      <c r="C2350" s="385" t="s">
        <v>185</v>
      </c>
      <c r="D2350" s="364"/>
      <c r="E2350" s="371"/>
    </row>
    <row r="2351" spans="1:5" ht="13.5" thickBot="1">
      <c r="A2351" s="366" t="s">
        <v>240</v>
      </c>
      <c r="B2351" s="367" t="s">
        <v>208</v>
      </c>
      <c r="C2351" s="368" t="s">
        <v>308</v>
      </c>
      <c r="D2351" s="369"/>
      <c r="E2351" s="370"/>
    </row>
    <row r="2352" spans="1:5" ht="13.5" thickBot="1">
      <c r="A2352" s="361" t="s">
        <v>645</v>
      </c>
      <c r="B2352" s="362" t="s">
        <v>169</v>
      </c>
      <c r="C2352" s="385" t="s">
        <v>251</v>
      </c>
      <c r="D2352" s="364"/>
      <c r="E2352" s="371"/>
    </row>
    <row r="2353" spans="1:5" ht="13.5" thickBot="1">
      <c r="A2353" s="669" t="s">
        <v>143</v>
      </c>
      <c r="B2353" s="670"/>
      <c r="C2353" s="670"/>
      <c r="D2353" s="670"/>
      <c r="E2353" s="671"/>
    </row>
    <row r="2354" spans="1:5" ht="13.5" thickBot="1">
      <c r="A2354" s="372" t="s">
        <v>144</v>
      </c>
      <c r="B2354" s="672" t="s">
        <v>839</v>
      </c>
      <c r="C2354" s="672"/>
      <c r="D2354" s="672"/>
      <c r="E2354" s="673"/>
    </row>
    <row r="2355" ht="13.5" thickBot="1"/>
    <row r="2356" spans="1:5" ht="13.5" thickBot="1">
      <c r="A2356" s="659" t="s">
        <v>219</v>
      </c>
      <c r="B2356" s="660"/>
      <c r="C2356" s="660"/>
      <c r="D2356" s="660"/>
      <c r="E2356" s="661"/>
    </row>
    <row r="2357" spans="1:5" ht="13.5" thickBot="1">
      <c r="A2357" s="662" t="s">
        <v>58</v>
      </c>
      <c r="B2357" s="663"/>
      <c r="C2357" s="381" t="s">
        <v>128</v>
      </c>
      <c r="D2357" s="664" t="s">
        <v>47</v>
      </c>
      <c r="E2357" s="665"/>
    </row>
    <row r="2358" spans="1:5" ht="13.5" thickBot="1">
      <c r="A2358" s="666">
        <v>41361</v>
      </c>
      <c r="B2358" s="667"/>
      <c r="C2358" s="667"/>
      <c r="D2358" s="667"/>
      <c r="E2358" s="668"/>
    </row>
    <row r="2359" spans="1:5" ht="13.5" thickBot="1">
      <c r="A2359" s="361" t="s">
        <v>72</v>
      </c>
      <c r="B2359" s="362" t="s">
        <v>346</v>
      </c>
      <c r="C2359" s="363" t="s">
        <v>246</v>
      </c>
      <c r="D2359" s="364"/>
      <c r="E2359" s="365"/>
    </row>
    <row r="2360" spans="1:5" ht="13.5" thickBot="1">
      <c r="A2360" s="366" t="s">
        <v>57</v>
      </c>
      <c r="B2360" s="367"/>
      <c r="C2360" s="368" t="s">
        <v>64</v>
      </c>
      <c r="D2360" s="369" t="s">
        <v>162</v>
      </c>
      <c r="E2360" s="370" t="s">
        <v>314</v>
      </c>
    </row>
    <row r="2361" spans="1:5" ht="13.5" thickBot="1">
      <c r="A2361" s="361" t="s">
        <v>72</v>
      </c>
      <c r="B2361" s="362" t="s">
        <v>165</v>
      </c>
      <c r="C2361" s="385" t="s">
        <v>199</v>
      </c>
      <c r="D2361" s="364"/>
      <c r="E2361" s="371" t="s">
        <v>57</v>
      </c>
    </row>
    <row r="2362" spans="1:5" ht="13.5" thickBot="1">
      <c r="A2362" s="366"/>
      <c r="B2362" s="367"/>
      <c r="C2362" s="368" t="s">
        <v>226</v>
      </c>
      <c r="D2362" s="369" t="s">
        <v>372</v>
      </c>
      <c r="E2362" s="370" t="s">
        <v>311</v>
      </c>
    </row>
    <row r="2363" spans="1:5" ht="13.5" thickBot="1">
      <c r="A2363" s="361"/>
      <c r="B2363" s="362"/>
      <c r="C2363" s="385" t="s">
        <v>192</v>
      </c>
      <c r="D2363" s="364" t="s">
        <v>167</v>
      </c>
      <c r="E2363" s="371" t="s">
        <v>314</v>
      </c>
    </row>
    <row r="2364" spans="1:5" ht="13.5" thickBot="1">
      <c r="A2364" s="366"/>
      <c r="B2364" s="367"/>
      <c r="C2364" s="368" t="s">
        <v>128</v>
      </c>
      <c r="D2364" s="369" t="s">
        <v>208</v>
      </c>
      <c r="E2364" s="370" t="s">
        <v>307</v>
      </c>
    </row>
    <row r="2365" spans="1:5" ht="13.5" thickBot="1">
      <c r="A2365" s="669" t="s">
        <v>840</v>
      </c>
      <c r="B2365" s="670"/>
      <c r="C2365" s="670"/>
      <c r="D2365" s="670"/>
      <c r="E2365" s="671"/>
    </row>
    <row r="2366" spans="1:5" ht="13.5" thickBot="1">
      <c r="A2366" s="372" t="s">
        <v>144</v>
      </c>
      <c r="B2366" s="672" t="s">
        <v>841</v>
      </c>
      <c r="C2366" s="672"/>
      <c r="D2366" s="672"/>
      <c r="E2366" s="673"/>
    </row>
    <row r="2372" ht="13.5" thickBot="1"/>
    <row r="2373" spans="1:5" ht="13.5" thickBot="1">
      <c r="A2373" s="659" t="s">
        <v>792</v>
      </c>
      <c r="B2373" s="660"/>
      <c r="C2373" s="660"/>
      <c r="D2373" s="660"/>
      <c r="E2373" s="661"/>
    </row>
    <row r="2374" spans="1:5" ht="13.5" thickBot="1">
      <c r="A2374" s="662" t="s">
        <v>46</v>
      </c>
      <c r="B2374" s="663"/>
      <c r="C2374" s="381" t="s">
        <v>842</v>
      </c>
      <c r="D2374" s="664" t="s">
        <v>115</v>
      </c>
      <c r="E2374" s="665"/>
    </row>
    <row r="2375" spans="1:5" ht="13.5" thickBot="1">
      <c r="A2375" s="666">
        <v>41363</v>
      </c>
      <c r="B2375" s="667"/>
      <c r="C2375" s="667"/>
      <c r="D2375" s="667"/>
      <c r="E2375" s="668"/>
    </row>
    <row r="2376" spans="1:5" ht="13.5" thickBot="1">
      <c r="A2376" s="361"/>
      <c r="B2376" s="362"/>
      <c r="C2376" s="363" t="s">
        <v>69</v>
      </c>
      <c r="D2376" s="364" t="s">
        <v>153</v>
      </c>
      <c r="E2376" s="365" t="s">
        <v>347</v>
      </c>
    </row>
    <row r="2377" spans="1:5" ht="13.5" thickBot="1">
      <c r="A2377" s="366"/>
      <c r="B2377" s="367"/>
      <c r="C2377" s="368" t="s">
        <v>736</v>
      </c>
      <c r="D2377" s="369" t="s">
        <v>273</v>
      </c>
      <c r="E2377" s="370" t="s">
        <v>234</v>
      </c>
    </row>
    <row r="2378" spans="1:5" ht="13.5" thickBot="1">
      <c r="A2378" s="361"/>
      <c r="B2378" s="362"/>
      <c r="C2378" s="385" t="s">
        <v>125</v>
      </c>
      <c r="D2378" s="364" t="s">
        <v>202</v>
      </c>
      <c r="E2378" s="371" t="s">
        <v>234</v>
      </c>
    </row>
    <row r="2379" spans="1:5" ht="13.5" thickBot="1">
      <c r="A2379" s="366"/>
      <c r="B2379" s="367"/>
      <c r="C2379" s="368" t="s">
        <v>368</v>
      </c>
      <c r="D2379" s="369" t="s">
        <v>186</v>
      </c>
      <c r="E2379" s="370" t="s">
        <v>347</v>
      </c>
    </row>
    <row r="2380" spans="1:5" ht="13.5" thickBot="1">
      <c r="A2380" s="361"/>
      <c r="B2380" s="362"/>
      <c r="C2380" s="385" t="s">
        <v>509</v>
      </c>
      <c r="D2380" s="364" t="s">
        <v>206</v>
      </c>
      <c r="E2380" s="371" t="s">
        <v>347</v>
      </c>
    </row>
    <row r="2381" spans="1:5" ht="13.5" thickBot="1">
      <c r="A2381" s="366"/>
      <c r="B2381" s="367"/>
      <c r="C2381" s="368" t="s">
        <v>771</v>
      </c>
      <c r="D2381" s="369" t="s">
        <v>257</v>
      </c>
      <c r="E2381" s="370" t="s">
        <v>533</v>
      </c>
    </row>
    <row r="2382" spans="1:5" ht="13.5" thickBot="1">
      <c r="A2382" s="361" t="s">
        <v>293</v>
      </c>
      <c r="B2382" s="362" t="s">
        <v>150</v>
      </c>
      <c r="C2382" s="385" t="s">
        <v>370</v>
      </c>
      <c r="D2382" s="364"/>
      <c r="E2382" s="371" t="s">
        <v>57</v>
      </c>
    </row>
    <row r="2383" spans="1:5" ht="13.5" thickBot="1">
      <c r="A2383" s="366" t="s">
        <v>296</v>
      </c>
      <c r="B2383" s="367" t="s">
        <v>162</v>
      </c>
      <c r="C2383" s="368" t="s">
        <v>130</v>
      </c>
      <c r="D2383" s="369"/>
      <c r="E2383" s="370" t="s">
        <v>57</v>
      </c>
    </row>
    <row r="2384" spans="1:5" ht="13.5" thickBot="1">
      <c r="A2384" s="361"/>
      <c r="B2384" s="362"/>
      <c r="C2384" s="385" t="s">
        <v>131</v>
      </c>
      <c r="D2384" s="364" t="s">
        <v>151</v>
      </c>
      <c r="E2384" s="371" t="s">
        <v>234</v>
      </c>
    </row>
    <row r="2385" spans="1:5" ht="13.5" thickBot="1">
      <c r="A2385" s="366"/>
      <c r="B2385" s="367"/>
      <c r="C2385" s="368" t="s">
        <v>749</v>
      </c>
      <c r="D2385" s="369" t="s">
        <v>171</v>
      </c>
      <c r="E2385" s="370" t="s">
        <v>347</v>
      </c>
    </row>
    <row r="2386" spans="1:5" ht="13.5" thickBot="1">
      <c r="A2386" s="361"/>
      <c r="B2386" s="362"/>
      <c r="C2386" s="385" t="s">
        <v>750</v>
      </c>
      <c r="D2386" s="364" t="s">
        <v>164</v>
      </c>
      <c r="E2386" s="371" t="s">
        <v>347</v>
      </c>
    </row>
    <row r="2387" spans="1:5" ht="13.5" thickBot="1">
      <c r="A2387" s="366"/>
      <c r="B2387" s="367"/>
      <c r="C2387" s="368" t="s">
        <v>751</v>
      </c>
      <c r="D2387" s="369" t="s">
        <v>165</v>
      </c>
      <c r="E2387" s="370" t="s">
        <v>347</v>
      </c>
    </row>
    <row r="2388" spans="1:5" ht="13.5" thickBot="1">
      <c r="A2388" s="361" t="s">
        <v>195</v>
      </c>
      <c r="B2388" s="362" t="s">
        <v>166</v>
      </c>
      <c r="C2388" s="385" t="s">
        <v>816</v>
      </c>
      <c r="D2388" s="364"/>
      <c r="E2388" s="371" t="s">
        <v>57</v>
      </c>
    </row>
    <row r="2389" spans="1:5" ht="13.5" thickBot="1">
      <c r="A2389" s="366"/>
      <c r="B2389" s="367"/>
      <c r="C2389" s="368" t="s">
        <v>843</v>
      </c>
      <c r="D2389" s="369" t="s">
        <v>374</v>
      </c>
      <c r="E2389" s="370" t="s">
        <v>533</v>
      </c>
    </row>
    <row r="2390" spans="1:5" ht="13.5" thickBot="1">
      <c r="A2390" s="361"/>
      <c r="B2390" s="362"/>
      <c r="C2390" s="385" t="s">
        <v>844</v>
      </c>
      <c r="D2390" s="364" t="s">
        <v>152</v>
      </c>
      <c r="E2390" s="371" t="s">
        <v>347</v>
      </c>
    </row>
    <row r="2391" spans="1:5" ht="13.5" thickBot="1">
      <c r="A2391" s="366"/>
      <c r="B2391" s="367"/>
      <c r="C2391" s="368" t="s">
        <v>755</v>
      </c>
      <c r="D2391" s="369" t="s">
        <v>261</v>
      </c>
      <c r="E2391" s="370" t="s">
        <v>347</v>
      </c>
    </row>
    <row r="2392" spans="1:5" ht="13.5" thickBot="1">
      <c r="A2392" s="361"/>
      <c r="B2392" s="362"/>
      <c r="C2392" s="385" t="s">
        <v>756</v>
      </c>
      <c r="D2392" s="364" t="s">
        <v>208</v>
      </c>
      <c r="E2392" s="371" t="s">
        <v>204</v>
      </c>
    </row>
    <row r="2393" spans="1:5" ht="13.5" thickBot="1">
      <c r="A2393" s="366"/>
      <c r="B2393" s="367"/>
      <c r="C2393" s="368" t="s">
        <v>747</v>
      </c>
      <c r="D2393" s="369" t="s">
        <v>172</v>
      </c>
      <c r="E2393" s="370" t="s">
        <v>300</v>
      </c>
    </row>
    <row r="2394" spans="1:5" ht="13.5" thickBot="1">
      <c r="A2394" s="361"/>
      <c r="B2394" s="362"/>
      <c r="C2394" s="385" t="s">
        <v>845</v>
      </c>
      <c r="D2394" s="364" t="s">
        <v>169</v>
      </c>
      <c r="E2394" s="371" t="s">
        <v>401</v>
      </c>
    </row>
    <row r="2395" spans="1:5" ht="13.5" thickBot="1">
      <c r="A2395" s="366"/>
      <c r="B2395" s="367"/>
      <c r="C2395" s="368" t="s">
        <v>842</v>
      </c>
      <c r="D2395" s="369" t="s">
        <v>169</v>
      </c>
      <c r="E2395" s="370" t="s">
        <v>300</v>
      </c>
    </row>
    <row r="2396" spans="1:5" ht="13.5" thickBot="1">
      <c r="A2396" s="669" t="s">
        <v>143</v>
      </c>
      <c r="B2396" s="670"/>
      <c r="C2396" s="670"/>
      <c r="D2396" s="670"/>
      <c r="E2396" s="671"/>
    </row>
    <row r="2397" spans="1:5" ht="13.5" thickBot="1">
      <c r="A2397" s="372" t="s">
        <v>144</v>
      </c>
      <c r="B2397" s="672"/>
      <c r="C2397" s="672"/>
      <c r="D2397" s="672"/>
      <c r="E2397" s="673"/>
    </row>
    <row r="2398" ht="13.5" thickBot="1"/>
    <row r="2399" spans="1:5" ht="13.5" thickBot="1">
      <c r="A2399" s="659" t="s">
        <v>219</v>
      </c>
      <c r="B2399" s="660"/>
      <c r="C2399" s="660"/>
      <c r="D2399" s="660"/>
      <c r="E2399" s="661"/>
    </row>
    <row r="2400" spans="1:5" ht="13.5" thickBot="1">
      <c r="A2400" s="662" t="s">
        <v>42</v>
      </c>
      <c r="B2400" s="663"/>
      <c r="C2400" s="381" t="s">
        <v>227</v>
      </c>
      <c r="D2400" s="664" t="s">
        <v>60</v>
      </c>
      <c r="E2400" s="665"/>
    </row>
    <row r="2401" spans="1:5" ht="13.5" thickBot="1">
      <c r="A2401" s="666">
        <v>41363</v>
      </c>
      <c r="B2401" s="667"/>
      <c r="C2401" s="667"/>
      <c r="D2401" s="667"/>
      <c r="E2401" s="668"/>
    </row>
    <row r="2402" spans="1:5" ht="13.5" thickBot="1">
      <c r="A2402" s="361"/>
      <c r="B2402" s="362"/>
      <c r="C2402" s="363" t="s">
        <v>69</v>
      </c>
      <c r="D2402" s="364" t="s">
        <v>153</v>
      </c>
      <c r="E2402" s="365" t="s">
        <v>317</v>
      </c>
    </row>
    <row r="2403" spans="1:5" ht="13.5" thickBot="1">
      <c r="A2403" s="366"/>
      <c r="B2403" s="367"/>
      <c r="C2403" s="368" t="s">
        <v>124</v>
      </c>
      <c r="D2403" s="369" t="s">
        <v>343</v>
      </c>
      <c r="E2403" s="370" t="s">
        <v>318</v>
      </c>
    </row>
    <row r="2404" spans="1:5" ht="13.5" thickBot="1">
      <c r="A2404" s="361" t="s">
        <v>394</v>
      </c>
      <c r="B2404" s="362" t="s">
        <v>167</v>
      </c>
      <c r="C2404" s="385" t="s">
        <v>227</v>
      </c>
      <c r="D2404" s="364"/>
      <c r="E2404" s="371"/>
    </row>
    <row r="2405" spans="1:5" ht="13.5" thickBot="1">
      <c r="A2405" s="669" t="s">
        <v>846</v>
      </c>
      <c r="B2405" s="670"/>
      <c r="C2405" s="670"/>
      <c r="D2405" s="670"/>
      <c r="E2405" s="671"/>
    </row>
    <row r="2406" spans="1:5" ht="13.5" thickBot="1">
      <c r="A2406" s="372" t="s">
        <v>144</v>
      </c>
      <c r="B2406" s="672"/>
      <c r="C2406" s="672"/>
      <c r="D2406" s="672"/>
      <c r="E2406" s="673"/>
    </row>
    <row r="2407" ht="13.5" thickBot="1"/>
    <row r="2408" spans="1:5" ht="13.5" thickBot="1">
      <c r="A2408" s="659" t="s">
        <v>173</v>
      </c>
      <c r="B2408" s="660"/>
      <c r="C2408" s="660"/>
      <c r="D2408" s="660"/>
      <c r="E2408" s="661"/>
    </row>
    <row r="2409" spans="1:5" ht="13.5" thickBot="1">
      <c r="A2409" s="662" t="s">
        <v>116</v>
      </c>
      <c r="B2409" s="663"/>
      <c r="C2409" s="381" t="s">
        <v>283</v>
      </c>
      <c r="D2409" s="664" t="s">
        <v>47</v>
      </c>
      <c r="E2409" s="665"/>
    </row>
    <row r="2410" spans="1:5" ht="13.5" thickBot="1">
      <c r="A2410" s="666">
        <v>41364</v>
      </c>
      <c r="B2410" s="667"/>
      <c r="C2410" s="667"/>
      <c r="D2410" s="667"/>
      <c r="E2410" s="668"/>
    </row>
    <row r="2411" spans="1:5" ht="13.5" thickBot="1">
      <c r="A2411" s="361" t="s">
        <v>240</v>
      </c>
      <c r="B2411" s="362" t="s">
        <v>206</v>
      </c>
      <c r="C2411" s="363" t="s">
        <v>246</v>
      </c>
      <c r="D2411" s="364"/>
      <c r="E2411" s="365"/>
    </row>
    <row r="2412" spans="1:5" ht="13.5" thickBot="1">
      <c r="A2412" s="366" t="s">
        <v>238</v>
      </c>
      <c r="B2412" s="367" t="s">
        <v>170</v>
      </c>
      <c r="C2412" s="368" t="s">
        <v>247</v>
      </c>
      <c r="D2412" s="369"/>
      <c r="E2412" s="370"/>
    </row>
    <row r="2413" spans="1:5" ht="13.5" thickBot="1">
      <c r="A2413" s="361" t="s">
        <v>57</v>
      </c>
      <c r="B2413" s="362"/>
      <c r="C2413" s="385" t="s">
        <v>199</v>
      </c>
      <c r="D2413" s="364" t="s">
        <v>343</v>
      </c>
      <c r="E2413" s="371" t="s">
        <v>358</v>
      </c>
    </row>
    <row r="2414" spans="1:5" ht="13.5" thickBot="1">
      <c r="A2414" s="366" t="s">
        <v>330</v>
      </c>
      <c r="B2414" s="367" t="s">
        <v>154</v>
      </c>
      <c r="C2414" s="368" t="s">
        <v>200</v>
      </c>
      <c r="D2414" s="369"/>
      <c r="E2414" s="370" t="s">
        <v>57</v>
      </c>
    </row>
    <row r="2415" spans="1:5" ht="13.5" thickBot="1">
      <c r="A2415" s="361" t="s">
        <v>57</v>
      </c>
      <c r="B2415" s="362"/>
      <c r="C2415" s="385" t="s">
        <v>201</v>
      </c>
      <c r="D2415" s="364" t="s">
        <v>208</v>
      </c>
      <c r="E2415" s="371" t="s">
        <v>358</v>
      </c>
    </row>
    <row r="2416" spans="1:5" ht="13.5" thickBot="1">
      <c r="A2416" s="366" t="s">
        <v>242</v>
      </c>
      <c r="B2416" s="367" t="s">
        <v>172</v>
      </c>
      <c r="C2416" s="368" t="s">
        <v>283</v>
      </c>
      <c r="D2416" s="369"/>
      <c r="E2416" s="370"/>
    </row>
    <row r="2417" spans="1:5" ht="13.5" thickBot="1">
      <c r="A2417" s="669" t="s">
        <v>847</v>
      </c>
      <c r="B2417" s="670"/>
      <c r="C2417" s="670"/>
      <c r="D2417" s="670"/>
      <c r="E2417" s="671"/>
    </row>
    <row r="2418" spans="1:5" ht="13.5" thickBot="1">
      <c r="A2418" s="372" t="s">
        <v>144</v>
      </c>
      <c r="B2418" s="672" t="s">
        <v>681</v>
      </c>
      <c r="C2418" s="672"/>
      <c r="D2418" s="672"/>
      <c r="E2418" s="673"/>
    </row>
    <row r="2419" ht="13.5" thickBot="1"/>
    <row r="2420" spans="1:5" ht="13.5" thickBot="1">
      <c r="A2420" s="659" t="s">
        <v>173</v>
      </c>
      <c r="B2420" s="660"/>
      <c r="C2420" s="660"/>
      <c r="D2420" s="660"/>
      <c r="E2420" s="661"/>
    </row>
    <row r="2421" spans="1:5" ht="13.5" thickBot="1">
      <c r="A2421" s="662" t="s">
        <v>71</v>
      </c>
      <c r="B2421" s="663"/>
      <c r="C2421" s="381" t="s">
        <v>201</v>
      </c>
      <c r="D2421" s="664" t="s">
        <v>58</v>
      </c>
      <c r="E2421" s="665"/>
    </row>
    <row r="2422" spans="1:5" ht="13.5" thickBot="1">
      <c r="A2422" s="666">
        <v>41334</v>
      </c>
      <c r="B2422" s="667"/>
      <c r="C2422" s="667"/>
      <c r="D2422" s="667"/>
      <c r="E2422" s="668"/>
    </row>
    <row r="2423" spans="1:5" ht="13.5" thickBot="1">
      <c r="A2423" s="361" t="s">
        <v>230</v>
      </c>
      <c r="B2423" s="362"/>
      <c r="C2423" s="363" t="s">
        <v>246</v>
      </c>
      <c r="D2423" s="364"/>
      <c r="E2423" s="365"/>
    </row>
    <row r="2424" spans="1:5" ht="13.5" thickBot="1">
      <c r="A2424" s="366" t="s">
        <v>57</v>
      </c>
      <c r="B2424" s="367"/>
      <c r="C2424" s="368" t="s">
        <v>64</v>
      </c>
      <c r="D2424" s="369"/>
      <c r="E2424" s="370" t="s">
        <v>90</v>
      </c>
    </row>
    <row r="2425" spans="1:5" ht="13.5" thickBot="1">
      <c r="A2425" s="361" t="s">
        <v>230</v>
      </c>
      <c r="B2425" s="362"/>
      <c r="C2425" s="385" t="s">
        <v>199</v>
      </c>
      <c r="D2425" s="364"/>
      <c r="E2425" s="371"/>
    </row>
    <row r="2426" spans="1:5" ht="13.5" thickBot="1">
      <c r="A2426" s="366" t="s">
        <v>57</v>
      </c>
      <c r="B2426" s="367"/>
      <c r="C2426" s="368" t="s">
        <v>226</v>
      </c>
      <c r="D2426" s="369"/>
      <c r="E2426" s="370" t="s">
        <v>418</v>
      </c>
    </row>
    <row r="2427" spans="1:5" ht="13.5" thickBot="1">
      <c r="A2427" s="361" t="s">
        <v>276</v>
      </c>
      <c r="B2427" s="362"/>
      <c r="C2427" s="385" t="s">
        <v>201</v>
      </c>
      <c r="D2427" s="364"/>
      <c r="E2427" s="371"/>
    </row>
    <row r="2428" spans="1:5" ht="13.5" thickBot="1">
      <c r="A2428" s="669" t="s">
        <v>143</v>
      </c>
      <c r="B2428" s="670"/>
      <c r="C2428" s="670"/>
      <c r="D2428" s="670"/>
      <c r="E2428" s="671"/>
    </row>
    <row r="2429" spans="1:5" ht="13.5" thickBot="1">
      <c r="A2429" s="372" t="s">
        <v>144</v>
      </c>
      <c r="B2429" s="672" t="s">
        <v>848</v>
      </c>
      <c r="C2429" s="672"/>
      <c r="D2429" s="672"/>
      <c r="E2429" s="673"/>
    </row>
    <row r="2433" ht="13.5" thickBot="1"/>
    <row r="2434" spans="1:5" ht="13.5" thickBot="1">
      <c r="A2434" s="659" t="s">
        <v>191</v>
      </c>
      <c r="B2434" s="660"/>
      <c r="C2434" s="660"/>
      <c r="D2434" s="660"/>
      <c r="E2434" s="661"/>
    </row>
    <row r="2435" spans="1:5" ht="13.5" thickBot="1">
      <c r="A2435" s="662" t="s">
        <v>46</v>
      </c>
      <c r="B2435" s="663"/>
      <c r="C2435" s="381" t="s">
        <v>129</v>
      </c>
      <c r="D2435" s="664" t="s">
        <v>43</v>
      </c>
      <c r="E2435" s="665"/>
    </row>
    <row r="2436" spans="1:5" ht="13.5" thickBot="1">
      <c r="A2436" s="666">
        <v>41365</v>
      </c>
      <c r="B2436" s="667"/>
      <c r="C2436" s="667"/>
      <c r="D2436" s="667"/>
      <c r="E2436" s="668"/>
    </row>
    <row r="2437" spans="1:5" ht="13.5" thickBot="1">
      <c r="A2437" s="361"/>
      <c r="B2437" s="362"/>
      <c r="C2437" s="363" t="s">
        <v>69</v>
      </c>
      <c r="D2437" s="364" t="s">
        <v>149</v>
      </c>
      <c r="E2437" s="365" t="s">
        <v>284</v>
      </c>
    </row>
    <row r="2438" spans="1:5" ht="13.5" thickBot="1">
      <c r="A2438" s="366" t="s">
        <v>296</v>
      </c>
      <c r="B2438" s="367" t="s">
        <v>849</v>
      </c>
      <c r="C2438" s="368" t="s">
        <v>64</v>
      </c>
      <c r="D2438" s="369"/>
      <c r="E2438" s="370" t="s">
        <v>57</v>
      </c>
    </row>
    <row r="2439" spans="1:5" ht="13.5" thickBot="1">
      <c r="A2439" s="361"/>
      <c r="B2439" s="362"/>
      <c r="C2439" s="385" t="s">
        <v>227</v>
      </c>
      <c r="D2439" s="364" t="s">
        <v>163</v>
      </c>
      <c r="E2439" s="371" t="s">
        <v>284</v>
      </c>
    </row>
    <row r="2440" spans="1:5" ht="13.5" thickBot="1">
      <c r="A2440" s="366"/>
      <c r="B2440" s="367"/>
      <c r="C2440" s="368" t="s">
        <v>126</v>
      </c>
      <c r="D2440" s="369" t="s">
        <v>171</v>
      </c>
      <c r="E2440" s="370" t="s">
        <v>492</v>
      </c>
    </row>
    <row r="2441" spans="1:5" ht="13.5" thickBot="1">
      <c r="A2441" s="361" t="s">
        <v>296</v>
      </c>
      <c r="B2441" s="362" t="s">
        <v>850</v>
      </c>
      <c r="C2441" s="385" t="s">
        <v>192</v>
      </c>
      <c r="D2441" s="364"/>
      <c r="E2441" s="371" t="s">
        <v>57</v>
      </c>
    </row>
    <row r="2442" spans="1:5" ht="13.5" thickBot="1">
      <c r="A2442" s="366"/>
      <c r="B2442" s="367"/>
      <c r="C2442" s="368" t="s">
        <v>128</v>
      </c>
      <c r="D2442" s="369" t="s">
        <v>155</v>
      </c>
      <c r="E2442" s="370" t="s">
        <v>196</v>
      </c>
    </row>
    <row r="2443" spans="1:5" ht="13.5" thickBot="1">
      <c r="A2443" s="361"/>
      <c r="B2443" s="362"/>
      <c r="C2443" s="385" t="s">
        <v>129</v>
      </c>
      <c r="D2443" s="364" t="s">
        <v>172</v>
      </c>
      <c r="E2443" s="371" t="s">
        <v>600</v>
      </c>
    </row>
    <row r="2444" spans="1:5" ht="13.5" thickBot="1">
      <c r="A2444" s="669" t="s">
        <v>851</v>
      </c>
      <c r="B2444" s="670"/>
      <c r="C2444" s="670"/>
      <c r="D2444" s="670"/>
      <c r="E2444" s="671"/>
    </row>
    <row r="2445" spans="1:5" ht="13.5" thickBot="1">
      <c r="A2445" s="372" t="s">
        <v>144</v>
      </c>
      <c r="B2445" s="672" t="s">
        <v>628</v>
      </c>
      <c r="C2445" s="672"/>
      <c r="D2445" s="672"/>
      <c r="E2445" s="673"/>
    </row>
    <row r="2446" ht="13.5" thickBot="1"/>
    <row r="2447" spans="1:5" ht="13.5" thickBot="1">
      <c r="A2447" s="659" t="s">
        <v>191</v>
      </c>
      <c r="B2447" s="660"/>
      <c r="C2447" s="660"/>
      <c r="D2447" s="660"/>
      <c r="E2447" s="661"/>
    </row>
    <row r="2448" spans="1:5" ht="13.5" thickBot="1">
      <c r="A2448" s="662" t="s">
        <v>45</v>
      </c>
      <c r="B2448" s="663"/>
      <c r="C2448" s="381" t="s">
        <v>199</v>
      </c>
      <c r="D2448" s="664" t="s">
        <v>59</v>
      </c>
      <c r="E2448" s="665"/>
    </row>
    <row r="2449" spans="1:5" ht="13.5" thickBot="1">
      <c r="A2449" s="666">
        <v>41366</v>
      </c>
      <c r="B2449" s="667"/>
      <c r="C2449" s="667"/>
      <c r="D2449" s="667"/>
      <c r="E2449" s="668"/>
    </row>
    <row r="2450" spans="1:5" ht="13.5" thickBot="1">
      <c r="A2450" s="361" t="s">
        <v>853</v>
      </c>
      <c r="B2450" s="362" t="s">
        <v>166</v>
      </c>
      <c r="C2450" s="363" t="s">
        <v>246</v>
      </c>
      <c r="D2450" s="364"/>
      <c r="E2450" s="365"/>
    </row>
    <row r="2451" spans="1:5" ht="13.5" thickBot="1">
      <c r="A2451" s="366" t="s">
        <v>326</v>
      </c>
      <c r="B2451" s="367" t="s">
        <v>304</v>
      </c>
      <c r="C2451" s="368" t="s">
        <v>247</v>
      </c>
      <c r="D2451" s="369"/>
      <c r="E2451" s="370"/>
    </row>
    <row r="2452" spans="1:5" ht="13.5" thickBot="1">
      <c r="A2452" s="361"/>
      <c r="B2452" s="362"/>
      <c r="C2452" s="385" t="s">
        <v>199</v>
      </c>
      <c r="D2452" s="364" t="s">
        <v>373</v>
      </c>
      <c r="E2452" s="371" t="s">
        <v>295</v>
      </c>
    </row>
    <row r="2453" spans="1:5" ht="13.5" thickBot="1">
      <c r="A2453" s="669" t="s">
        <v>854</v>
      </c>
      <c r="B2453" s="670"/>
      <c r="C2453" s="670"/>
      <c r="D2453" s="670"/>
      <c r="E2453" s="671"/>
    </row>
    <row r="2454" spans="1:5" ht="13.5" thickBot="1">
      <c r="A2454" s="372" t="s">
        <v>144</v>
      </c>
      <c r="B2454" s="672" t="s">
        <v>190</v>
      </c>
      <c r="C2454" s="672"/>
      <c r="D2454" s="672"/>
      <c r="E2454" s="673"/>
    </row>
    <row r="2457" ht="13.5" thickBot="1"/>
    <row r="2458" spans="1:5" ht="13.5" thickBot="1">
      <c r="A2458" s="659" t="s">
        <v>173</v>
      </c>
      <c r="B2458" s="660"/>
      <c r="C2458" s="660"/>
      <c r="D2458" s="660"/>
      <c r="E2458" s="661"/>
    </row>
    <row r="2459" spans="1:5" ht="13.5" thickBot="1">
      <c r="A2459" s="662" t="s">
        <v>42</v>
      </c>
      <c r="B2459" s="663"/>
      <c r="C2459" s="381" t="s">
        <v>519</v>
      </c>
      <c r="D2459" s="664" t="s">
        <v>47</v>
      </c>
      <c r="E2459" s="665"/>
    </row>
    <row r="2460" spans="1:5" ht="13.5" thickBot="1">
      <c r="A2460" s="666"/>
      <c r="B2460" s="667"/>
      <c r="C2460" s="667"/>
      <c r="D2460" s="667"/>
      <c r="E2460" s="668"/>
    </row>
    <row r="2461" spans="1:5" ht="13.5" thickBot="1">
      <c r="A2461" s="361"/>
      <c r="B2461" s="362"/>
      <c r="C2461" s="363" t="s">
        <v>69</v>
      </c>
      <c r="D2461" s="364" t="s">
        <v>273</v>
      </c>
      <c r="E2461" s="365" t="s">
        <v>311</v>
      </c>
    </row>
    <row r="2462" spans="1:5" ht="13.5" thickBot="1">
      <c r="A2462" s="366" t="s">
        <v>523</v>
      </c>
      <c r="B2462" s="367" t="s">
        <v>159</v>
      </c>
      <c r="C2462" s="368" t="s">
        <v>64</v>
      </c>
      <c r="D2462" s="369"/>
      <c r="E2462" s="370" t="s">
        <v>57</v>
      </c>
    </row>
    <row r="2463" spans="1:5" ht="13.5" thickBot="1">
      <c r="A2463" s="361" t="s">
        <v>57</v>
      </c>
      <c r="B2463" s="362"/>
      <c r="C2463" s="385" t="s">
        <v>227</v>
      </c>
      <c r="D2463" s="364" t="s">
        <v>855</v>
      </c>
      <c r="E2463" s="371" t="s">
        <v>541</v>
      </c>
    </row>
    <row r="2464" spans="1:5" ht="13.5" thickBot="1">
      <c r="A2464" s="366" t="s">
        <v>523</v>
      </c>
      <c r="B2464" s="367" t="s">
        <v>856</v>
      </c>
      <c r="C2464" s="368" t="s">
        <v>226</v>
      </c>
      <c r="D2464" s="369"/>
      <c r="E2464" s="370" t="s">
        <v>57</v>
      </c>
    </row>
    <row r="2465" spans="1:5" ht="13.5" thickBot="1">
      <c r="A2465" s="361" t="s">
        <v>57</v>
      </c>
      <c r="B2465" s="362"/>
      <c r="C2465" s="385" t="s">
        <v>192</v>
      </c>
      <c r="D2465" s="364" t="s">
        <v>344</v>
      </c>
      <c r="E2465" s="371" t="s">
        <v>427</v>
      </c>
    </row>
    <row r="2466" spans="1:5" ht="13.5" thickBot="1">
      <c r="A2466" s="366" t="s">
        <v>57</v>
      </c>
      <c r="B2466" s="367"/>
      <c r="C2466" s="368" t="s">
        <v>128</v>
      </c>
      <c r="D2466" s="369" t="s">
        <v>163</v>
      </c>
      <c r="E2466" s="370" t="s">
        <v>427</v>
      </c>
    </row>
    <row r="2467" spans="1:5" ht="13.5" thickBot="1">
      <c r="A2467" s="361" t="s">
        <v>626</v>
      </c>
      <c r="B2467" s="362" t="s">
        <v>345</v>
      </c>
      <c r="C2467" s="385" t="s">
        <v>332</v>
      </c>
      <c r="D2467" s="364"/>
      <c r="E2467" s="371" t="s">
        <v>57</v>
      </c>
    </row>
    <row r="2468" spans="1:5" ht="13.5" thickBot="1">
      <c r="A2468" s="366" t="s">
        <v>605</v>
      </c>
      <c r="B2468" s="367" t="s">
        <v>168</v>
      </c>
      <c r="C2468" s="368" t="s">
        <v>455</v>
      </c>
      <c r="D2468" s="369"/>
      <c r="E2468" s="370" t="s">
        <v>57</v>
      </c>
    </row>
    <row r="2469" spans="1:5" ht="13.5" thickBot="1">
      <c r="A2469" s="361" t="s">
        <v>180</v>
      </c>
      <c r="B2469" s="362" t="s">
        <v>152</v>
      </c>
      <c r="C2469" s="385" t="s">
        <v>325</v>
      </c>
      <c r="D2469" s="364"/>
      <c r="E2469" s="371" t="s">
        <v>57</v>
      </c>
    </row>
    <row r="2470" spans="1:5" ht="13.5" thickBot="1">
      <c r="A2470" s="366"/>
      <c r="B2470" s="367"/>
      <c r="C2470" s="368" t="s">
        <v>518</v>
      </c>
      <c r="D2470" s="369" t="s">
        <v>172</v>
      </c>
      <c r="E2470" s="370" t="s">
        <v>427</v>
      </c>
    </row>
    <row r="2471" spans="1:5" ht="13.5" thickBot="1">
      <c r="A2471" s="361"/>
      <c r="B2471" s="362"/>
      <c r="C2471" s="385" t="s">
        <v>519</v>
      </c>
      <c r="D2471" s="364" t="s">
        <v>169</v>
      </c>
      <c r="E2471" s="371" t="s">
        <v>358</v>
      </c>
    </row>
    <row r="2472" spans="1:5" ht="13.5" thickBot="1">
      <c r="A2472" s="669" t="s">
        <v>143</v>
      </c>
      <c r="B2472" s="670"/>
      <c r="C2472" s="670"/>
      <c r="D2472" s="670"/>
      <c r="E2472" s="671"/>
    </row>
    <row r="2473" spans="1:5" ht="13.5" thickBot="1">
      <c r="A2473" s="372" t="s">
        <v>144</v>
      </c>
      <c r="B2473" s="672" t="s">
        <v>232</v>
      </c>
      <c r="C2473" s="672"/>
      <c r="D2473" s="672"/>
      <c r="E2473" s="673"/>
    </row>
    <row r="2474" ht="13.5" thickBot="1"/>
    <row r="2475" spans="1:5" ht="13.5" thickBot="1">
      <c r="A2475" s="659" t="s">
        <v>173</v>
      </c>
      <c r="B2475" s="660"/>
      <c r="C2475" s="660"/>
      <c r="D2475" s="660"/>
      <c r="E2475" s="661"/>
    </row>
    <row r="2476" spans="1:5" ht="13.5" thickBot="1">
      <c r="A2476" s="662" t="s">
        <v>71</v>
      </c>
      <c r="B2476" s="663"/>
      <c r="C2476" s="381" t="s">
        <v>198</v>
      </c>
      <c r="D2476" s="664" t="s">
        <v>121</v>
      </c>
      <c r="E2476" s="665"/>
    </row>
    <row r="2477" spans="1:5" ht="13.5" thickBot="1">
      <c r="A2477" s="666">
        <v>41369</v>
      </c>
      <c r="B2477" s="667"/>
      <c r="C2477" s="667"/>
      <c r="D2477" s="667"/>
      <c r="E2477" s="668"/>
    </row>
    <row r="2478" spans="1:5" ht="13.5" thickBot="1">
      <c r="A2478" s="361" t="s">
        <v>364</v>
      </c>
      <c r="B2478" s="362" t="s">
        <v>153</v>
      </c>
      <c r="C2478" s="363" t="s">
        <v>246</v>
      </c>
      <c r="D2478" s="364"/>
      <c r="E2478" s="365"/>
    </row>
    <row r="2479" spans="1:5" ht="13.5" thickBot="1">
      <c r="A2479" s="366" t="s">
        <v>280</v>
      </c>
      <c r="B2479" s="367" t="s">
        <v>158</v>
      </c>
      <c r="C2479" s="368" t="s">
        <v>247</v>
      </c>
      <c r="D2479" s="369"/>
      <c r="E2479" s="370"/>
    </row>
    <row r="2480" spans="1:5" ht="13.5" thickBot="1">
      <c r="A2480" s="361"/>
      <c r="B2480" s="362"/>
      <c r="C2480" s="385" t="s">
        <v>199</v>
      </c>
      <c r="D2480" s="364" t="s">
        <v>257</v>
      </c>
      <c r="E2480" s="371" t="s">
        <v>182</v>
      </c>
    </row>
    <row r="2481" spans="1:5" ht="13.5" thickBot="1">
      <c r="A2481" s="366"/>
      <c r="B2481" s="367"/>
      <c r="C2481" s="368" t="s">
        <v>226</v>
      </c>
      <c r="D2481" s="369" t="s">
        <v>371</v>
      </c>
      <c r="E2481" s="370" t="s">
        <v>184</v>
      </c>
    </row>
    <row r="2482" spans="1:5" ht="13.5" thickBot="1">
      <c r="A2482" s="361" t="s">
        <v>276</v>
      </c>
      <c r="B2482" s="362" t="s">
        <v>207</v>
      </c>
      <c r="C2482" s="385" t="s">
        <v>201</v>
      </c>
      <c r="D2482" s="364"/>
      <c r="E2482" s="371" t="s">
        <v>57</v>
      </c>
    </row>
    <row r="2483" spans="1:5" ht="13.5" thickBot="1">
      <c r="A2483" s="366"/>
      <c r="B2483" s="367"/>
      <c r="C2483" s="368" t="s">
        <v>198</v>
      </c>
      <c r="D2483" s="369" t="s">
        <v>164</v>
      </c>
      <c r="E2483" s="370" t="s">
        <v>182</v>
      </c>
    </row>
    <row r="2484" spans="1:5" ht="13.5" thickBot="1">
      <c r="A2484" s="669" t="s">
        <v>857</v>
      </c>
      <c r="B2484" s="670"/>
      <c r="C2484" s="670"/>
      <c r="D2484" s="670"/>
      <c r="E2484" s="671"/>
    </row>
    <row r="2485" spans="1:5" ht="13.5" thickBot="1">
      <c r="A2485" s="674" t="s">
        <v>858</v>
      </c>
      <c r="B2485" s="675"/>
      <c r="C2485" s="675"/>
      <c r="D2485" s="675"/>
      <c r="E2485" s="676"/>
    </row>
    <row r="2486" spans="1:5" ht="13.5" thickBot="1">
      <c r="A2486" s="372" t="s">
        <v>144</v>
      </c>
      <c r="B2486" s="672" t="s">
        <v>859</v>
      </c>
      <c r="C2486" s="672"/>
      <c r="D2486" s="672"/>
      <c r="E2486" s="673"/>
    </row>
    <row r="2487" ht="13.5" thickBot="1"/>
    <row r="2488" spans="1:5" ht="13.5" thickBot="1">
      <c r="A2488" s="659"/>
      <c r="B2488" s="660"/>
      <c r="C2488" s="660"/>
      <c r="D2488" s="660"/>
      <c r="E2488" s="661"/>
    </row>
    <row r="2489" spans="1:5" ht="13.5" thickBot="1">
      <c r="A2489" s="662" t="s">
        <v>70</v>
      </c>
      <c r="B2489" s="663"/>
      <c r="C2489" s="381" t="s">
        <v>860</v>
      </c>
      <c r="D2489" s="664" t="s">
        <v>116</v>
      </c>
      <c r="E2489" s="665"/>
    </row>
    <row r="2490" spans="1:5" ht="13.5" thickBot="1">
      <c r="A2490" s="666"/>
      <c r="B2490" s="667"/>
      <c r="C2490" s="667"/>
      <c r="D2490" s="667"/>
      <c r="E2490" s="668"/>
    </row>
    <row r="2491" spans="1:5" ht="13.5" thickBot="1">
      <c r="A2491" s="361"/>
      <c r="B2491" s="362"/>
      <c r="C2491" s="363" t="s">
        <v>69</v>
      </c>
      <c r="D2491" s="364" t="s">
        <v>435</v>
      </c>
      <c r="E2491" s="365" t="s">
        <v>238</v>
      </c>
    </row>
    <row r="2492" spans="1:5" ht="13.5" thickBot="1">
      <c r="A2492" s="366"/>
      <c r="B2492" s="367"/>
      <c r="C2492" s="368" t="s">
        <v>124</v>
      </c>
      <c r="D2492" s="369" t="s">
        <v>157</v>
      </c>
      <c r="E2492" s="370" t="s">
        <v>239</v>
      </c>
    </row>
    <row r="2493" spans="1:5" ht="13.5" thickBot="1">
      <c r="A2493" s="361"/>
      <c r="B2493" s="362"/>
      <c r="C2493" s="385" t="s">
        <v>125</v>
      </c>
      <c r="D2493" s="364" t="s">
        <v>273</v>
      </c>
      <c r="E2493" s="371" t="s">
        <v>240</v>
      </c>
    </row>
    <row r="2494" spans="1:5" ht="13.5" thickBot="1">
      <c r="A2494" s="366"/>
      <c r="B2494" s="367"/>
      <c r="C2494" s="368" t="s">
        <v>368</v>
      </c>
      <c r="D2494" s="369" t="s">
        <v>166</v>
      </c>
      <c r="E2494" s="370" t="s">
        <v>645</v>
      </c>
    </row>
    <row r="2495" spans="1:5" ht="13.5" thickBot="1">
      <c r="A2495" s="361"/>
      <c r="B2495" s="362"/>
      <c r="C2495" s="385" t="s">
        <v>509</v>
      </c>
      <c r="D2495" s="364" t="s">
        <v>167</v>
      </c>
      <c r="E2495" s="371" t="s">
        <v>242</v>
      </c>
    </row>
    <row r="2496" spans="1:5" ht="13.5" thickBot="1">
      <c r="A2496" s="366"/>
      <c r="B2496" s="367"/>
      <c r="C2496" s="368" t="s">
        <v>771</v>
      </c>
      <c r="D2496" s="369" t="s">
        <v>208</v>
      </c>
      <c r="E2496" s="370" t="s">
        <v>645</v>
      </c>
    </row>
    <row r="2497" spans="1:5" ht="13.5" thickBot="1">
      <c r="A2497" s="361"/>
      <c r="B2497" s="362"/>
      <c r="C2497" s="385" t="s">
        <v>860</v>
      </c>
      <c r="D2497" s="364" t="s">
        <v>366</v>
      </c>
      <c r="E2497" s="371" t="s">
        <v>242</v>
      </c>
    </row>
    <row r="2498" spans="1:5" ht="13.5" thickBot="1">
      <c r="A2498" s="669" t="s">
        <v>861</v>
      </c>
      <c r="B2498" s="670"/>
      <c r="C2498" s="670"/>
      <c r="D2498" s="670"/>
      <c r="E2498" s="671"/>
    </row>
    <row r="2499" spans="1:5" ht="13.5" thickBot="1">
      <c r="A2499" s="372" t="s">
        <v>144</v>
      </c>
      <c r="B2499" s="672" t="s">
        <v>579</v>
      </c>
      <c r="C2499" s="672"/>
      <c r="D2499" s="672"/>
      <c r="E2499" s="673"/>
    </row>
    <row r="2500" ht="13.5" thickBot="1"/>
    <row r="2501" spans="1:5" ht="13.5" thickBot="1">
      <c r="A2501" s="659" t="s">
        <v>173</v>
      </c>
      <c r="B2501" s="660"/>
      <c r="C2501" s="660"/>
      <c r="D2501" s="660"/>
      <c r="E2501" s="661"/>
    </row>
    <row r="2502" spans="1:5" ht="13.5" thickBot="1">
      <c r="A2502" s="662" t="s">
        <v>42</v>
      </c>
      <c r="B2502" s="663"/>
      <c r="C2502" s="381" t="s">
        <v>125</v>
      </c>
      <c r="D2502" s="664" t="s">
        <v>116</v>
      </c>
      <c r="E2502" s="665"/>
    </row>
    <row r="2503" spans="1:5" ht="13.5" thickBot="1">
      <c r="A2503" s="666"/>
      <c r="B2503" s="667"/>
      <c r="C2503" s="667"/>
      <c r="D2503" s="667"/>
      <c r="E2503" s="668"/>
    </row>
    <row r="2504" spans="1:5" ht="13.5" thickBot="1">
      <c r="A2504" s="361"/>
      <c r="B2504" s="362"/>
      <c r="C2504" s="363"/>
      <c r="D2504" s="364" t="s">
        <v>158</v>
      </c>
      <c r="E2504" s="365" t="s">
        <v>645</v>
      </c>
    </row>
    <row r="2505" spans="1:5" ht="13.5" thickBot="1">
      <c r="A2505" s="366"/>
      <c r="B2505" s="367"/>
      <c r="C2505" s="368"/>
      <c r="D2505" s="369" t="s">
        <v>163</v>
      </c>
      <c r="E2505" s="370" t="s">
        <v>330</v>
      </c>
    </row>
    <row r="2506" spans="1:5" ht="13.5" thickBot="1">
      <c r="A2506" s="361"/>
      <c r="B2506" s="362"/>
      <c r="C2506" s="385"/>
      <c r="D2506" s="364" t="s">
        <v>169</v>
      </c>
      <c r="E2506" s="371" t="s">
        <v>476</v>
      </c>
    </row>
    <row r="2507" spans="1:5" ht="13.5" thickBot="1">
      <c r="A2507" s="669" t="s">
        <v>847</v>
      </c>
      <c r="B2507" s="670"/>
      <c r="C2507" s="670"/>
      <c r="D2507" s="670"/>
      <c r="E2507" s="671"/>
    </row>
    <row r="2508" spans="1:5" ht="13.5" thickBot="1">
      <c r="A2508" s="372" t="s">
        <v>144</v>
      </c>
      <c r="B2508" s="672" t="s">
        <v>735</v>
      </c>
      <c r="C2508" s="672"/>
      <c r="D2508" s="672"/>
      <c r="E2508" s="673"/>
    </row>
    <row r="2509" ht="13.5" thickBot="1"/>
    <row r="2510" spans="1:5" ht="13.5" thickBot="1">
      <c r="A2510" s="659" t="s">
        <v>173</v>
      </c>
      <c r="B2510" s="660"/>
      <c r="C2510" s="660"/>
      <c r="D2510" s="660"/>
      <c r="E2510" s="661"/>
    </row>
    <row r="2511" spans="1:5" ht="13.5" thickBot="1">
      <c r="A2511" s="662" t="s">
        <v>71</v>
      </c>
      <c r="B2511" s="663"/>
      <c r="C2511" s="381" t="s">
        <v>245</v>
      </c>
      <c r="D2511" s="664" t="s">
        <v>47</v>
      </c>
      <c r="E2511" s="665"/>
    </row>
    <row r="2512" spans="1:5" ht="13.5" thickBot="1">
      <c r="A2512" s="666">
        <v>41371</v>
      </c>
      <c r="B2512" s="667"/>
      <c r="C2512" s="667"/>
      <c r="D2512" s="667"/>
      <c r="E2512" s="668"/>
    </row>
    <row r="2513" spans="1:5" ht="13.5" thickBot="1">
      <c r="A2513" s="361" t="s">
        <v>699</v>
      </c>
      <c r="B2513" s="362" t="s">
        <v>346</v>
      </c>
      <c r="C2513" s="363" t="s">
        <v>246</v>
      </c>
      <c r="D2513" s="364"/>
      <c r="E2513" s="365"/>
    </row>
    <row r="2514" spans="1:5" ht="13.5" thickBot="1">
      <c r="A2514" s="366" t="s">
        <v>230</v>
      </c>
      <c r="B2514" s="367" t="s">
        <v>303</v>
      </c>
      <c r="C2514" s="368" t="s">
        <v>247</v>
      </c>
      <c r="D2514" s="369"/>
      <c r="E2514" s="370"/>
    </row>
    <row r="2515" spans="1:5" ht="13.5" thickBot="1">
      <c r="A2515" s="361" t="s">
        <v>57</v>
      </c>
      <c r="B2515" s="362"/>
      <c r="C2515" s="385" t="s">
        <v>199</v>
      </c>
      <c r="D2515" s="364" t="s">
        <v>257</v>
      </c>
      <c r="E2515" s="371" t="s">
        <v>427</v>
      </c>
    </row>
    <row r="2516" spans="1:5" ht="13.5" thickBot="1">
      <c r="A2516" s="366" t="s">
        <v>700</v>
      </c>
      <c r="B2516" s="367" t="s">
        <v>150</v>
      </c>
      <c r="C2516" s="368" t="s">
        <v>200</v>
      </c>
      <c r="D2516" s="369"/>
      <c r="E2516" s="370"/>
    </row>
    <row r="2517" spans="1:5" ht="13.5" thickBot="1">
      <c r="A2517" s="361" t="s">
        <v>57</v>
      </c>
      <c r="B2517" s="362"/>
      <c r="C2517" s="385" t="s">
        <v>201</v>
      </c>
      <c r="D2517" s="364" t="s">
        <v>162</v>
      </c>
      <c r="E2517" s="371" t="s">
        <v>475</v>
      </c>
    </row>
    <row r="2518" spans="1:5" ht="13.5" thickBot="1">
      <c r="A2518" s="366" t="s">
        <v>862</v>
      </c>
      <c r="B2518" s="367" t="s">
        <v>345</v>
      </c>
      <c r="C2518" s="368" t="s">
        <v>283</v>
      </c>
      <c r="D2518" s="369"/>
      <c r="E2518" s="370"/>
    </row>
    <row r="2519" spans="1:5" ht="13.5" thickBot="1">
      <c r="A2519" s="361" t="s">
        <v>57</v>
      </c>
      <c r="B2519" s="362"/>
      <c r="C2519" s="385" t="s">
        <v>77</v>
      </c>
      <c r="D2519" s="364" t="s">
        <v>167</v>
      </c>
      <c r="E2519" s="371" t="s">
        <v>363</v>
      </c>
    </row>
    <row r="2520" spans="1:5" ht="13.5" thickBot="1">
      <c r="A2520" s="366" t="s">
        <v>700</v>
      </c>
      <c r="B2520" s="367" t="s">
        <v>374</v>
      </c>
      <c r="C2520" s="368" t="s">
        <v>339</v>
      </c>
      <c r="D2520" s="369"/>
      <c r="E2520" s="370"/>
    </row>
    <row r="2521" spans="1:5" ht="13.5" thickBot="1">
      <c r="A2521" s="361" t="s">
        <v>365</v>
      </c>
      <c r="B2521" s="362" t="s">
        <v>155</v>
      </c>
      <c r="C2521" s="385" t="s">
        <v>253</v>
      </c>
      <c r="D2521" s="364"/>
      <c r="E2521" s="371"/>
    </row>
    <row r="2522" spans="1:5" ht="13.5" thickBot="1">
      <c r="A2522" s="366" t="s">
        <v>700</v>
      </c>
      <c r="B2522" s="367" t="s">
        <v>169</v>
      </c>
      <c r="C2522" s="368" t="s">
        <v>245</v>
      </c>
      <c r="D2522" s="369"/>
      <c r="E2522" s="370"/>
    </row>
    <row r="2523" spans="1:5" ht="13.5" thickBot="1">
      <c r="A2523" s="669" t="s">
        <v>863</v>
      </c>
      <c r="B2523" s="670"/>
      <c r="C2523" s="670"/>
      <c r="D2523" s="670"/>
      <c r="E2523" s="671"/>
    </row>
    <row r="2524" spans="1:5" ht="13.5" thickBot="1">
      <c r="A2524" s="372" t="s">
        <v>864</v>
      </c>
      <c r="B2524" s="672" t="s">
        <v>449</v>
      </c>
      <c r="C2524" s="672"/>
      <c r="D2524" s="672"/>
      <c r="E2524" s="673"/>
    </row>
  </sheetData>
  <sheetProtection/>
  <mergeCells count="1114">
    <mergeCell ref="A2428:E2428"/>
    <mergeCell ref="B2429:E2429"/>
    <mergeCell ref="A2417:E2417"/>
    <mergeCell ref="B2418:E2418"/>
    <mergeCell ref="A2420:E2420"/>
    <mergeCell ref="A2421:B2421"/>
    <mergeCell ref="D2421:E2421"/>
    <mergeCell ref="A2422:E2422"/>
    <mergeCell ref="A2405:E2405"/>
    <mergeCell ref="B2406:E2406"/>
    <mergeCell ref="A2408:E2408"/>
    <mergeCell ref="A2409:B2409"/>
    <mergeCell ref="D2409:E2409"/>
    <mergeCell ref="A2410:E2410"/>
    <mergeCell ref="A2396:E2396"/>
    <mergeCell ref="B2397:E2397"/>
    <mergeCell ref="A2399:E2399"/>
    <mergeCell ref="A2400:B2400"/>
    <mergeCell ref="D2400:E2400"/>
    <mergeCell ref="A2401:E2401"/>
    <mergeCell ref="A2210:E2210"/>
    <mergeCell ref="A2211:B2211"/>
    <mergeCell ref="D2211:E2211"/>
    <mergeCell ref="A2212:E2212"/>
    <mergeCell ref="A2219:E2219"/>
    <mergeCell ref="B2220:E2220"/>
    <mergeCell ref="A2181:E2181"/>
    <mergeCell ref="A2182:B2182"/>
    <mergeCell ref="D2182:E2182"/>
    <mergeCell ref="A2183:E2183"/>
    <mergeCell ref="A2198:E2198"/>
    <mergeCell ref="B2199:E2199"/>
    <mergeCell ref="A2157:E2157"/>
    <mergeCell ref="A2158:B2158"/>
    <mergeCell ref="D2158:E2158"/>
    <mergeCell ref="A2159:E2159"/>
    <mergeCell ref="A2178:E2178"/>
    <mergeCell ref="B2179:E2179"/>
    <mergeCell ref="A2148:E2148"/>
    <mergeCell ref="A2149:B2149"/>
    <mergeCell ref="D2149:E2149"/>
    <mergeCell ref="A2150:E2150"/>
    <mergeCell ref="A2154:E2154"/>
    <mergeCell ref="B2155:E2155"/>
    <mergeCell ref="A2139:E2139"/>
    <mergeCell ref="A2140:B2140"/>
    <mergeCell ref="D2140:E2140"/>
    <mergeCell ref="A2141:E2141"/>
    <mergeCell ref="A2145:E2145"/>
    <mergeCell ref="B2146:E2146"/>
    <mergeCell ref="A1885:E1885"/>
    <mergeCell ref="A1886:B1886"/>
    <mergeCell ref="D1886:E1886"/>
    <mergeCell ref="A1887:E1887"/>
    <mergeCell ref="A1893:E1893"/>
    <mergeCell ref="B1894:E1894"/>
    <mergeCell ref="A1861:E1861"/>
    <mergeCell ref="A1862:B1862"/>
    <mergeCell ref="D1862:E1862"/>
    <mergeCell ref="A1863:E1863"/>
    <mergeCell ref="A1882:E1882"/>
    <mergeCell ref="B1883:E1883"/>
    <mergeCell ref="A1849:E1849"/>
    <mergeCell ref="A1850:B1850"/>
    <mergeCell ref="D1850:E1850"/>
    <mergeCell ref="A1851:E1851"/>
    <mergeCell ref="A1858:E1858"/>
    <mergeCell ref="B1859:E1859"/>
    <mergeCell ref="A1835:E1835"/>
    <mergeCell ref="A1836:B1836"/>
    <mergeCell ref="D1836:E1836"/>
    <mergeCell ref="A1837:E1837"/>
    <mergeCell ref="A1846:E1846"/>
    <mergeCell ref="B1847:E1847"/>
    <mergeCell ref="A1820:E1820"/>
    <mergeCell ref="A1821:B1821"/>
    <mergeCell ref="D1821:E1821"/>
    <mergeCell ref="A1822:E1822"/>
    <mergeCell ref="A1832:E1832"/>
    <mergeCell ref="B1833:E1833"/>
    <mergeCell ref="A1804:E1804"/>
    <mergeCell ref="A1805:B1805"/>
    <mergeCell ref="D1805:E1805"/>
    <mergeCell ref="A1806:E1806"/>
    <mergeCell ref="A1817:E1817"/>
    <mergeCell ref="B1818:E1818"/>
    <mergeCell ref="A1792:E1792"/>
    <mergeCell ref="A1793:B1793"/>
    <mergeCell ref="D1793:E1793"/>
    <mergeCell ref="A1794:E1794"/>
    <mergeCell ref="A1801:E1801"/>
    <mergeCell ref="B1802:E1802"/>
    <mergeCell ref="A1789:E1789"/>
    <mergeCell ref="B1790:E1790"/>
    <mergeCell ref="A1777:E1777"/>
    <mergeCell ref="B1778:E1778"/>
    <mergeCell ref="A1780:E1780"/>
    <mergeCell ref="A1781:B1781"/>
    <mergeCell ref="D1781:E1781"/>
    <mergeCell ref="A1782:E1782"/>
    <mergeCell ref="A1770:E1770"/>
    <mergeCell ref="A1771:B1771"/>
    <mergeCell ref="D1771:E1771"/>
    <mergeCell ref="A1772:E1772"/>
    <mergeCell ref="A1757:E1757"/>
    <mergeCell ref="A1758:B1758"/>
    <mergeCell ref="D1758:E1758"/>
    <mergeCell ref="A1759:E1759"/>
    <mergeCell ref="A1767:E1767"/>
    <mergeCell ref="B1768:E1768"/>
    <mergeCell ref="A1739:E1739"/>
    <mergeCell ref="A1740:B1740"/>
    <mergeCell ref="D1740:E1740"/>
    <mergeCell ref="A1741:E1741"/>
    <mergeCell ref="A1754:E1754"/>
    <mergeCell ref="B1755:E1755"/>
    <mergeCell ref="A1721:E1721"/>
    <mergeCell ref="A1722:B1722"/>
    <mergeCell ref="D1722:E1722"/>
    <mergeCell ref="A1723:E1723"/>
    <mergeCell ref="A1736:E1736"/>
    <mergeCell ref="B1737:E1737"/>
    <mergeCell ref="A1707:E1707"/>
    <mergeCell ref="A1708:B1708"/>
    <mergeCell ref="D1708:E1708"/>
    <mergeCell ref="A1709:E1709"/>
    <mergeCell ref="A1718:E1718"/>
    <mergeCell ref="B1719:E1719"/>
    <mergeCell ref="A1693:E1693"/>
    <mergeCell ref="A1694:B1694"/>
    <mergeCell ref="D1694:E1694"/>
    <mergeCell ref="A1695:E1695"/>
    <mergeCell ref="A1704:E1704"/>
    <mergeCell ref="B1705:E1705"/>
    <mergeCell ref="A1679:E1679"/>
    <mergeCell ref="A1680:B1680"/>
    <mergeCell ref="D1680:E1680"/>
    <mergeCell ref="A1681:E1681"/>
    <mergeCell ref="A1690:E1690"/>
    <mergeCell ref="B1691:E1691"/>
    <mergeCell ref="A1659:E1659"/>
    <mergeCell ref="A1660:B1660"/>
    <mergeCell ref="D1660:E1660"/>
    <mergeCell ref="A1661:E1661"/>
    <mergeCell ref="A1676:E1676"/>
    <mergeCell ref="B1677:E1677"/>
    <mergeCell ref="A1604:E1604"/>
    <mergeCell ref="A1605:B1605"/>
    <mergeCell ref="D1605:E1605"/>
    <mergeCell ref="A1606:E1606"/>
    <mergeCell ref="A1616:E1616"/>
    <mergeCell ref="B1617:E1617"/>
    <mergeCell ref="A1596:E1596"/>
    <mergeCell ref="A1597:B1597"/>
    <mergeCell ref="D1597:E1597"/>
    <mergeCell ref="A1598:E1598"/>
    <mergeCell ref="A1601:E1601"/>
    <mergeCell ref="B1602:E1602"/>
    <mergeCell ref="A1403:E1403"/>
    <mergeCell ref="A1404:B1404"/>
    <mergeCell ref="D1404:E1404"/>
    <mergeCell ref="A1405:E1405"/>
    <mergeCell ref="A1418:E1418"/>
    <mergeCell ref="B1419:E1419"/>
    <mergeCell ref="A1369:E1369"/>
    <mergeCell ref="B1370:E1370"/>
    <mergeCell ref="A1368:E1368"/>
    <mergeCell ref="B1354:E1354"/>
    <mergeCell ref="A1356:E1356"/>
    <mergeCell ref="A1357:B1357"/>
    <mergeCell ref="D1357:E1357"/>
    <mergeCell ref="A1358:E1358"/>
    <mergeCell ref="B1336:E1336"/>
    <mergeCell ref="A1338:E1338"/>
    <mergeCell ref="A1339:B1339"/>
    <mergeCell ref="D1339:E1339"/>
    <mergeCell ref="A1340:E1340"/>
    <mergeCell ref="A1353:E1353"/>
    <mergeCell ref="A1324:E1324"/>
    <mergeCell ref="A1325:B1325"/>
    <mergeCell ref="D1325:E1325"/>
    <mergeCell ref="A1326:E1326"/>
    <mergeCell ref="A1334:E1334"/>
    <mergeCell ref="A1335:E1335"/>
    <mergeCell ref="A1309:E1309"/>
    <mergeCell ref="A1310:B1310"/>
    <mergeCell ref="D1310:E1310"/>
    <mergeCell ref="A1311:E1311"/>
    <mergeCell ref="A1320:E1320"/>
    <mergeCell ref="B1322:E1322"/>
    <mergeCell ref="A1321:E1321"/>
    <mergeCell ref="A1298:E1298"/>
    <mergeCell ref="A1299:B1299"/>
    <mergeCell ref="D1299:E1299"/>
    <mergeCell ref="A1300:E1300"/>
    <mergeCell ref="A1306:E1306"/>
    <mergeCell ref="B1307:E1307"/>
    <mergeCell ref="A1286:E1286"/>
    <mergeCell ref="A1287:B1287"/>
    <mergeCell ref="D1287:E1287"/>
    <mergeCell ref="A1288:E1288"/>
    <mergeCell ref="A1295:E1295"/>
    <mergeCell ref="B1296:E1296"/>
    <mergeCell ref="A1148:E1148"/>
    <mergeCell ref="A1149:B1149"/>
    <mergeCell ref="D1149:E1149"/>
    <mergeCell ref="A1150:E1150"/>
    <mergeCell ref="A1158:E1158"/>
    <mergeCell ref="B1159:E1159"/>
    <mergeCell ref="A1153:E1153"/>
    <mergeCell ref="A1156:E1156"/>
    <mergeCell ref="A1119:E1119"/>
    <mergeCell ref="A1120:B1120"/>
    <mergeCell ref="D1120:E1120"/>
    <mergeCell ref="A1121:E1121"/>
    <mergeCell ref="A1129:E1129"/>
    <mergeCell ref="B1130:E1130"/>
    <mergeCell ref="A1099:E1099"/>
    <mergeCell ref="A1100:B1100"/>
    <mergeCell ref="D1100:E1100"/>
    <mergeCell ref="A1101:E1101"/>
    <mergeCell ref="A1116:E1116"/>
    <mergeCell ref="B1117:E1117"/>
    <mergeCell ref="A1080:E1080"/>
    <mergeCell ref="A1081:B1081"/>
    <mergeCell ref="D1081:E1081"/>
    <mergeCell ref="A1082:E1082"/>
    <mergeCell ref="A1096:E1096"/>
    <mergeCell ref="B1097:E1097"/>
    <mergeCell ref="A1025:E1025"/>
    <mergeCell ref="A1026:B1026"/>
    <mergeCell ref="D1026:E1026"/>
    <mergeCell ref="A1027:E1027"/>
    <mergeCell ref="A1034:E1034"/>
    <mergeCell ref="B1035:E1035"/>
    <mergeCell ref="A1017:E1017"/>
    <mergeCell ref="A1018:B1018"/>
    <mergeCell ref="D1018:E1018"/>
    <mergeCell ref="A1019:E1019"/>
    <mergeCell ref="A1022:E1022"/>
    <mergeCell ref="B1023:E1023"/>
    <mergeCell ref="A1005:E1005"/>
    <mergeCell ref="A1006:B1006"/>
    <mergeCell ref="D1006:E1006"/>
    <mergeCell ref="A1007:E1007"/>
    <mergeCell ref="A1014:E1014"/>
    <mergeCell ref="B1015:E1015"/>
    <mergeCell ref="A989:E989"/>
    <mergeCell ref="A990:B990"/>
    <mergeCell ref="D990:E990"/>
    <mergeCell ref="A991:E991"/>
    <mergeCell ref="A1002:E1002"/>
    <mergeCell ref="B1003:E1003"/>
    <mergeCell ref="A980:E980"/>
    <mergeCell ref="A981:B981"/>
    <mergeCell ref="D981:E981"/>
    <mergeCell ref="A982:E982"/>
    <mergeCell ref="A986:E986"/>
    <mergeCell ref="B987:E987"/>
    <mergeCell ref="A960:E960"/>
    <mergeCell ref="A961:B961"/>
    <mergeCell ref="D961:E961"/>
    <mergeCell ref="A962:E962"/>
    <mergeCell ref="A977:E977"/>
    <mergeCell ref="B978:E978"/>
    <mergeCell ref="A948:E948"/>
    <mergeCell ref="A949:B949"/>
    <mergeCell ref="D949:E949"/>
    <mergeCell ref="A950:E950"/>
    <mergeCell ref="A957:E957"/>
    <mergeCell ref="B958:E958"/>
    <mergeCell ref="A911:E911"/>
    <mergeCell ref="A912:B912"/>
    <mergeCell ref="D912:E912"/>
    <mergeCell ref="A913:E913"/>
    <mergeCell ref="A922:E922"/>
    <mergeCell ref="B923:E923"/>
    <mergeCell ref="A893:E893"/>
    <mergeCell ref="A894:B894"/>
    <mergeCell ref="D894:E894"/>
    <mergeCell ref="A895:E895"/>
    <mergeCell ref="A907:E907"/>
    <mergeCell ref="B909:E909"/>
    <mergeCell ref="A908:E908"/>
    <mergeCell ref="B864:E864"/>
    <mergeCell ref="B848:E848"/>
    <mergeCell ref="A850:E850"/>
    <mergeCell ref="A851:B851"/>
    <mergeCell ref="D851:E851"/>
    <mergeCell ref="A852:E852"/>
    <mergeCell ref="A863:E863"/>
    <mergeCell ref="B832:E832"/>
    <mergeCell ref="A834:E834"/>
    <mergeCell ref="A835:B835"/>
    <mergeCell ref="D835:E835"/>
    <mergeCell ref="A836:E836"/>
    <mergeCell ref="A847:E847"/>
    <mergeCell ref="A825:E825"/>
    <mergeCell ref="A826:B826"/>
    <mergeCell ref="D826:E826"/>
    <mergeCell ref="A827:E827"/>
    <mergeCell ref="A830:E830"/>
    <mergeCell ref="A831:E831"/>
    <mergeCell ref="A814:E814"/>
    <mergeCell ref="A815:B815"/>
    <mergeCell ref="D815:E815"/>
    <mergeCell ref="A816:E816"/>
    <mergeCell ref="A822:E822"/>
    <mergeCell ref="B823:E823"/>
    <mergeCell ref="A821:E821"/>
    <mergeCell ref="A800:E800"/>
    <mergeCell ref="A801:B801"/>
    <mergeCell ref="D801:E801"/>
    <mergeCell ref="A802:E802"/>
    <mergeCell ref="A811:E811"/>
    <mergeCell ref="B812:E812"/>
    <mergeCell ref="A730:E730"/>
    <mergeCell ref="A731:B731"/>
    <mergeCell ref="D731:E731"/>
    <mergeCell ref="A732:E732"/>
    <mergeCell ref="A740:E740"/>
    <mergeCell ref="B741:E741"/>
    <mergeCell ref="A718:E718"/>
    <mergeCell ref="A719:B719"/>
    <mergeCell ref="D719:E719"/>
    <mergeCell ref="A720:E720"/>
    <mergeCell ref="A727:E727"/>
    <mergeCell ref="B728:E728"/>
    <mergeCell ref="A583:E583"/>
    <mergeCell ref="A584:B584"/>
    <mergeCell ref="D584:E584"/>
    <mergeCell ref="A585:E585"/>
    <mergeCell ref="A596:E596"/>
    <mergeCell ref="B597:E597"/>
    <mergeCell ref="A569:E569"/>
    <mergeCell ref="A570:B570"/>
    <mergeCell ref="D570:E570"/>
    <mergeCell ref="A571:E571"/>
    <mergeCell ref="A579:E579"/>
    <mergeCell ref="B581:E581"/>
    <mergeCell ref="A580:E580"/>
    <mergeCell ref="A552:E552"/>
    <mergeCell ref="A553:B553"/>
    <mergeCell ref="D553:E553"/>
    <mergeCell ref="A554:E554"/>
    <mergeCell ref="A566:E566"/>
    <mergeCell ref="B567:E567"/>
    <mergeCell ref="A538:E538"/>
    <mergeCell ref="A539:B539"/>
    <mergeCell ref="D539:E539"/>
    <mergeCell ref="A540:E540"/>
    <mergeCell ref="A549:E549"/>
    <mergeCell ref="B550:E550"/>
    <mergeCell ref="A514:E514"/>
    <mergeCell ref="A515:B515"/>
    <mergeCell ref="D515:E515"/>
    <mergeCell ref="A516:E516"/>
    <mergeCell ref="A522:E522"/>
    <mergeCell ref="B523:E523"/>
    <mergeCell ref="A525:E525"/>
    <mergeCell ref="A526:B526"/>
    <mergeCell ref="D526:E526"/>
    <mergeCell ref="A527:E527"/>
    <mergeCell ref="A535:E535"/>
    <mergeCell ref="B536:E536"/>
    <mergeCell ref="B512:E512"/>
    <mergeCell ref="A502:E502"/>
    <mergeCell ref="A503:B503"/>
    <mergeCell ref="D503:E503"/>
    <mergeCell ref="A504:E504"/>
    <mergeCell ref="A511:E511"/>
    <mergeCell ref="B500:E500"/>
    <mergeCell ref="A489:E489"/>
    <mergeCell ref="A490:B490"/>
    <mergeCell ref="D490:E490"/>
    <mergeCell ref="A491:E491"/>
    <mergeCell ref="A499:E499"/>
    <mergeCell ref="A480:E480"/>
    <mergeCell ref="A481:B481"/>
    <mergeCell ref="D481:E481"/>
    <mergeCell ref="A482:E482"/>
    <mergeCell ref="A487:E487"/>
    <mergeCell ref="B488:E488"/>
    <mergeCell ref="A426:E426"/>
    <mergeCell ref="A427:B427"/>
    <mergeCell ref="D427:E427"/>
    <mergeCell ref="A428:E428"/>
    <mergeCell ref="A432:E432"/>
    <mergeCell ref="B433:E433"/>
    <mergeCell ref="B386:E386"/>
    <mergeCell ref="B374:E374"/>
    <mergeCell ref="A376:E376"/>
    <mergeCell ref="A377:B377"/>
    <mergeCell ref="D377:E377"/>
    <mergeCell ref="A378:E378"/>
    <mergeCell ref="A385:E385"/>
    <mergeCell ref="A359:E359"/>
    <mergeCell ref="A360:B360"/>
    <mergeCell ref="D360:E360"/>
    <mergeCell ref="A361:E361"/>
    <mergeCell ref="A373:E373"/>
    <mergeCell ref="A344:E344"/>
    <mergeCell ref="A345:B345"/>
    <mergeCell ref="D345:E345"/>
    <mergeCell ref="A346:E346"/>
    <mergeCell ref="A355:E355"/>
    <mergeCell ref="B357:E357"/>
    <mergeCell ref="A356:E356"/>
    <mergeCell ref="A331:E331"/>
    <mergeCell ref="A332:B332"/>
    <mergeCell ref="D332:E332"/>
    <mergeCell ref="A333:E333"/>
    <mergeCell ref="A341:E341"/>
    <mergeCell ref="B342:E342"/>
    <mergeCell ref="A323:E323"/>
    <mergeCell ref="A324:B324"/>
    <mergeCell ref="D324:E324"/>
    <mergeCell ref="A325:E325"/>
    <mergeCell ref="A328:E328"/>
    <mergeCell ref="B329:E329"/>
    <mergeCell ref="B308:E308"/>
    <mergeCell ref="B289:E289"/>
    <mergeCell ref="A291:E291"/>
    <mergeCell ref="A292:B292"/>
    <mergeCell ref="D292:E292"/>
    <mergeCell ref="A293:E293"/>
    <mergeCell ref="A307:E307"/>
    <mergeCell ref="A279:E279"/>
    <mergeCell ref="A280:B280"/>
    <mergeCell ref="D280:E280"/>
    <mergeCell ref="A281:E281"/>
    <mergeCell ref="A288:E288"/>
    <mergeCell ref="A265:E265"/>
    <mergeCell ref="A266:B266"/>
    <mergeCell ref="D266:E266"/>
    <mergeCell ref="A267:E267"/>
    <mergeCell ref="A276:E276"/>
    <mergeCell ref="B277:E277"/>
    <mergeCell ref="A275:E275"/>
    <mergeCell ref="A248:E248"/>
    <mergeCell ref="A249:B249"/>
    <mergeCell ref="D249:E249"/>
    <mergeCell ref="A250:E250"/>
    <mergeCell ref="A262:E262"/>
    <mergeCell ref="B263:E263"/>
    <mergeCell ref="A230:E230"/>
    <mergeCell ref="A231:B231"/>
    <mergeCell ref="D231:E231"/>
    <mergeCell ref="A232:E232"/>
    <mergeCell ref="A245:E245"/>
    <mergeCell ref="B246:E246"/>
    <mergeCell ref="A158:E158"/>
    <mergeCell ref="A159:B159"/>
    <mergeCell ref="D159:E159"/>
    <mergeCell ref="A160:E160"/>
    <mergeCell ref="A165:E165"/>
    <mergeCell ref="B166:E166"/>
    <mergeCell ref="A133:E133"/>
    <mergeCell ref="A134:B134"/>
    <mergeCell ref="D134:E134"/>
    <mergeCell ref="A135:E135"/>
    <mergeCell ref="A145:E145"/>
    <mergeCell ref="B146:E146"/>
    <mergeCell ref="A144:E144"/>
    <mergeCell ref="A142:E142"/>
    <mergeCell ref="A93:E93"/>
    <mergeCell ref="A94:B94"/>
    <mergeCell ref="D94:E94"/>
    <mergeCell ref="A95:E95"/>
    <mergeCell ref="A102:E102"/>
    <mergeCell ref="B103:E103"/>
    <mergeCell ref="A83:E83"/>
    <mergeCell ref="A84:B84"/>
    <mergeCell ref="D84:E84"/>
    <mergeCell ref="A85:E85"/>
    <mergeCell ref="A90:E90"/>
    <mergeCell ref="B91:E91"/>
    <mergeCell ref="A71:E71"/>
    <mergeCell ref="A72:B72"/>
    <mergeCell ref="D72:E72"/>
    <mergeCell ref="A73:E73"/>
    <mergeCell ref="A80:E80"/>
    <mergeCell ref="B81:E81"/>
    <mergeCell ref="A62:E62"/>
    <mergeCell ref="A63:B63"/>
    <mergeCell ref="D63:E63"/>
    <mergeCell ref="A64:E64"/>
    <mergeCell ref="A68:E68"/>
    <mergeCell ref="B69:E69"/>
    <mergeCell ref="A48:E48"/>
    <mergeCell ref="B49:E49"/>
    <mergeCell ref="A16:E16"/>
    <mergeCell ref="A41:E41"/>
    <mergeCell ref="A42:B42"/>
    <mergeCell ref="D42:E42"/>
    <mergeCell ref="A38:E38"/>
    <mergeCell ref="B39:E39"/>
    <mergeCell ref="D2:E2"/>
    <mergeCell ref="A2:B2"/>
    <mergeCell ref="A11:E11"/>
    <mergeCell ref="B12:E12"/>
    <mergeCell ref="A3:E3"/>
    <mergeCell ref="A43:E43"/>
    <mergeCell ref="B60:E60"/>
    <mergeCell ref="A1:E1"/>
    <mergeCell ref="A51:E51"/>
    <mergeCell ref="A52:B52"/>
    <mergeCell ref="D52:E52"/>
    <mergeCell ref="A53:E53"/>
    <mergeCell ref="A59:E59"/>
    <mergeCell ref="A14:E14"/>
    <mergeCell ref="A15:B15"/>
    <mergeCell ref="D15:E15"/>
    <mergeCell ref="A105:E105"/>
    <mergeCell ref="A106:B106"/>
    <mergeCell ref="D106:E106"/>
    <mergeCell ref="A107:E107"/>
    <mergeCell ref="A118:E118"/>
    <mergeCell ref="B119:E119"/>
    <mergeCell ref="A121:E121"/>
    <mergeCell ref="A122:B122"/>
    <mergeCell ref="D122:E122"/>
    <mergeCell ref="A123:E123"/>
    <mergeCell ref="A130:E130"/>
    <mergeCell ref="B131:E131"/>
    <mergeCell ref="B156:E156"/>
    <mergeCell ref="A148:E148"/>
    <mergeCell ref="A149:B149"/>
    <mergeCell ref="D149:E149"/>
    <mergeCell ref="A150:E150"/>
    <mergeCell ref="A155:E155"/>
    <mergeCell ref="A168:E168"/>
    <mergeCell ref="A169:B169"/>
    <mergeCell ref="D169:E169"/>
    <mergeCell ref="A170:E170"/>
    <mergeCell ref="A177:E177"/>
    <mergeCell ref="B178:E178"/>
    <mergeCell ref="A180:E180"/>
    <mergeCell ref="A181:B181"/>
    <mergeCell ref="D181:E181"/>
    <mergeCell ref="A182:E182"/>
    <mergeCell ref="A193:E193"/>
    <mergeCell ref="B194:E194"/>
    <mergeCell ref="A196:E196"/>
    <mergeCell ref="A197:B197"/>
    <mergeCell ref="D197:E197"/>
    <mergeCell ref="A198:E198"/>
    <mergeCell ref="A205:E205"/>
    <mergeCell ref="B207:E207"/>
    <mergeCell ref="A206:E206"/>
    <mergeCell ref="B217:E217"/>
    <mergeCell ref="A209:E209"/>
    <mergeCell ref="A210:B210"/>
    <mergeCell ref="D210:E210"/>
    <mergeCell ref="A211:E211"/>
    <mergeCell ref="A216:E216"/>
    <mergeCell ref="A219:E219"/>
    <mergeCell ref="A220:B220"/>
    <mergeCell ref="D220:E220"/>
    <mergeCell ref="A221:E221"/>
    <mergeCell ref="A227:E227"/>
    <mergeCell ref="B228:E228"/>
    <mergeCell ref="A310:E310"/>
    <mergeCell ref="A311:B311"/>
    <mergeCell ref="D311:E311"/>
    <mergeCell ref="A312:E312"/>
    <mergeCell ref="A320:E320"/>
    <mergeCell ref="B321:E321"/>
    <mergeCell ref="A388:E388"/>
    <mergeCell ref="A389:B389"/>
    <mergeCell ref="D389:E389"/>
    <mergeCell ref="A390:E390"/>
    <mergeCell ref="A397:E397"/>
    <mergeCell ref="B398:E398"/>
    <mergeCell ref="A400:E400"/>
    <mergeCell ref="A401:B401"/>
    <mergeCell ref="D401:E401"/>
    <mergeCell ref="A402:E402"/>
    <mergeCell ref="A410:E410"/>
    <mergeCell ref="B411:E411"/>
    <mergeCell ref="A413:E413"/>
    <mergeCell ref="A414:B414"/>
    <mergeCell ref="D414:E414"/>
    <mergeCell ref="A415:E415"/>
    <mergeCell ref="A423:E423"/>
    <mergeCell ref="B424:E424"/>
    <mergeCell ref="A435:E435"/>
    <mergeCell ref="A436:B436"/>
    <mergeCell ref="D436:E436"/>
    <mergeCell ref="A437:E437"/>
    <mergeCell ref="A441:E441"/>
    <mergeCell ref="B442:E442"/>
    <mergeCell ref="A444:E444"/>
    <mergeCell ref="A445:B445"/>
    <mergeCell ref="D445:E445"/>
    <mergeCell ref="A446:E446"/>
    <mergeCell ref="A453:E453"/>
    <mergeCell ref="B454:E454"/>
    <mergeCell ref="A456:E456"/>
    <mergeCell ref="A457:B457"/>
    <mergeCell ref="D457:E457"/>
    <mergeCell ref="A458:E458"/>
    <mergeCell ref="A463:E463"/>
    <mergeCell ref="B464:E464"/>
    <mergeCell ref="A466:E466"/>
    <mergeCell ref="A467:B467"/>
    <mergeCell ref="D467:E467"/>
    <mergeCell ref="A468:E468"/>
    <mergeCell ref="A476:E476"/>
    <mergeCell ref="B478:E478"/>
    <mergeCell ref="A477:E477"/>
    <mergeCell ref="A599:E599"/>
    <mergeCell ref="A600:B600"/>
    <mergeCell ref="D600:E600"/>
    <mergeCell ref="A601:E601"/>
    <mergeCell ref="A615:E615"/>
    <mergeCell ref="B616:E616"/>
    <mergeCell ref="B630:E630"/>
    <mergeCell ref="A618:E618"/>
    <mergeCell ref="A619:B619"/>
    <mergeCell ref="D619:E619"/>
    <mergeCell ref="A620:E620"/>
    <mergeCell ref="A628:E628"/>
    <mergeCell ref="A629:E629"/>
    <mergeCell ref="B640:E640"/>
    <mergeCell ref="A632:E632"/>
    <mergeCell ref="A633:B633"/>
    <mergeCell ref="D633:E633"/>
    <mergeCell ref="A634:E634"/>
    <mergeCell ref="A639:E639"/>
    <mergeCell ref="B653:E653"/>
    <mergeCell ref="A642:E642"/>
    <mergeCell ref="A643:B643"/>
    <mergeCell ref="D643:E643"/>
    <mergeCell ref="A644:E644"/>
    <mergeCell ref="A652:E652"/>
    <mergeCell ref="A655:E655"/>
    <mergeCell ref="A656:B656"/>
    <mergeCell ref="D656:E656"/>
    <mergeCell ref="A657:E657"/>
    <mergeCell ref="A659:E659"/>
    <mergeCell ref="B660:E660"/>
    <mergeCell ref="A662:E662"/>
    <mergeCell ref="A663:B663"/>
    <mergeCell ref="D663:E663"/>
    <mergeCell ref="A664:E664"/>
    <mergeCell ref="A669:E669"/>
    <mergeCell ref="B670:E670"/>
    <mergeCell ref="A672:E672"/>
    <mergeCell ref="A673:B673"/>
    <mergeCell ref="D673:E673"/>
    <mergeCell ref="A674:E674"/>
    <mergeCell ref="A680:E680"/>
    <mergeCell ref="B681:E681"/>
    <mergeCell ref="A683:E683"/>
    <mergeCell ref="A684:B684"/>
    <mergeCell ref="D684:E684"/>
    <mergeCell ref="A685:E685"/>
    <mergeCell ref="A700:E700"/>
    <mergeCell ref="B701:E701"/>
    <mergeCell ref="A703:E703"/>
    <mergeCell ref="A704:B704"/>
    <mergeCell ref="D704:E704"/>
    <mergeCell ref="A705:E705"/>
    <mergeCell ref="A715:E715"/>
    <mergeCell ref="B716:E716"/>
    <mergeCell ref="A743:E743"/>
    <mergeCell ref="A744:B744"/>
    <mergeCell ref="D744:E744"/>
    <mergeCell ref="A745:E745"/>
    <mergeCell ref="A753:E753"/>
    <mergeCell ref="B754:E754"/>
    <mergeCell ref="A756:E756"/>
    <mergeCell ref="A757:B757"/>
    <mergeCell ref="D757:E757"/>
    <mergeCell ref="A758:E758"/>
    <mergeCell ref="A772:E772"/>
    <mergeCell ref="B773:E773"/>
    <mergeCell ref="A775:E775"/>
    <mergeCell ref="A776:B776"/>
    <mergeCell ref="D776:E776"/>
    <mergeCell ref="A777:E777"/>
    <mergeCell ref="A786:E786"/>
    <mergeCell ref="B787:E787"/>
    <mergeCell ref="A789:E789"/>
    <mergeCell ref="A790:B790"/>
    <mergeCell ref="D790:E790"/>
    <mergeCell ref="A791:E791"/>
    <mergeCell ref="A797:E797"/>
    <mergeCell ref="B798:E798"/>
    <mergeCell ref="A866:E866"/>
    <mergeCell ref="A867:B867"/>
    <mergeCell ref="D867:E867"/>
    <mergeCell ref="A868:E868"/>
    <mergeCell ref="A877:E877"/>
    <mergeCell ref="B878:E878"/>
    <mergeCell ref="A880:E880"/>
    <mergeCell ref="A881:B881"/>
    <mergeCell ref="D881:E881"/>
    <mergeCell ref="A882:E882"/>
    <mergeCell ref="A890:E890"/>
    <mergeCell ref="B891:E891"/>
    <mergeCell ref="A925:E925"/>
    <mergeCell ref="A926:B926"/>
    <mergeCell ref="D926:E926"/>
    <mergeCell ref="A927:E927"/>
    <mergeCell ref="A938:E938"/>
    <mergeCell ref="B939:E939"/>
    <mergeCell ref="A941:E941"/>
    <mergeCell ref="A942:B942"/>
    <mergeCell ref="D942:E942"/>
    <mergeCell ref="A943:E943"/>
    <mergeCell ref="A945:E945"/>
    <mergeCell ref="B946:E946"/>
    <mergeCell ref="A1037:E1037"/>
    <mergeCell ref="A1038:B1038"/>
    <mergeCell ref="D1038:E1038"/>
    <mergeCell ref="A1039:E1039"/>
    <mergeCell ref="A1048:E1048"/>
    <mergeCell ref="B1049:E1049"/>
    <mergeCell ref="A1051:E1051"/>
    <mergeCell ref="A1052:B1052"/>
    <mergeCell ref="D1052:E1052"/>
    <mergeCell ref="A1053:E1053"/>
    <mergeCell ref="A1057:E1057"/>
    <mergeCell ref="B1058:E1058"/>
    <mergeCell ref="A1060:E1060"/>
    <mergeCell ref="A1061:B1061"/>
    <mergeCell ref="D1061:E1061"/>
    <mergeCell ref="A1062:E1062"/>
    <mergeCell ref="A1066:E1066"/>
    <mergeCell ref="B1067:E1067"/>
    <mergeCell ref="A1069:E1069"/>
    <mergeCell ref="A1070:B1070"/>
    <mergeCell ref="D1070:E1070"/>
    <mergeCell ref="A1071:E1071"/>
    <mergeCell ref="A1077:E1077"/>
    <mergeCell ref="B1078:E1078"/>
    <mergeCell ref="A1132:E1132"/>
    <mergeCell ref="A1133:B1133"/>
    <mergeCell ref="D1133:E1133"/>
    <mergeCell ref="A1134:E1134"/>
    <mergeCell ref="A1145:E1145"/>
    <mergeCell ref="B1146:E1146"/>
    <mergeCell ref="A1161:E1161"/>
    <mergeCell ref="A1162:B1162"/>
    <mergeCell ref="D1162:E1162"/>
    <mergeCell ref="A1163:E1163"/>
    <mergeCell ref="A1176:E1176"/>
    <mergeCell ref="B1177:E1177"/>
    <mergeCell ref="A1179:E1179"/>
    <mergeCell ref="A1180:B1180"/>
    <mergeCell ref="D1180:E1180"/>
    <mergeCell ref="A1181:E1181"/>
    <mergeCell ref="A1189:E1189"/>
    <mergeCell ref="B1190:E1190"/>
    <mergeCell ref="A1192:E1192"/>
    <mergeCell ref="A1193:B1193"/>
    <mergeCell ref="D1193:E1193"/>
    <mergeCell ref="A1194:E1194"/>
    <mergeCell ref="A1198:E1198"/>
    <mergeCell ref="B1199:E1199"/>
    <mergeCell ref="A1201:E1201"/>
    <mergeCell ref="A1202:B1202"/>
    <mergeCell ref="D1202:E1202"/>
    <mergeCell ref="A1203:E1203"/>
    <mergeCell ref="A1210:E1210"/>
    <mergeCell ref="B1211:E1211"/>
    <mergeCell ref="A1213:E1213"/>
    <mergeCell ref="A1214:B1214"/>
    <mergeCell ref="D1214:E1214"/>
    <mergeCell ref="A1215:E1215"/>
    <mergeCell ref="A1223:E1223"/>
    <mergeCell ref="B1224:E1224"/>
    <mergeCell ref="A1226:E1226"/>
    <mergeCell ref="A1227:B1227"/>
    <mergeCell ref="D1227:E1227"/>
    <mergeCell ref="A1228:E1228"/>
    <mergeCell ref="A1242:E1242"/>
    <mergeCell ref="B1243:E1243"/>
    <mergeCell ref="A1245:E1245"/>
    <mergeCell ref="A1246:B1246"/>
    <mergeCell ref="D1246:E1246"/>
    <mergeCell ref="A1247:E1247"/>
    <mergeCell ref="A1254:E1254"/>
    <mergeCell ref="B1255:E1255"/>
    <mergeCell ref="A1257:E1257"/>
    <mergeCell ref="A1258:B1258"/>
    <mergeCell ref="D1258:E1258"/>
    <mergeCell ref="A1259:E1259"/>
    <mergeCell ref="A1264:E1264"/>
    <mergeCell ref="B1265:E1265"/>
    <mergeCell ref="A1267:E1267"/>
    <mergeCell ref="A1268:B1268"/>
    <mergeCell ref="D1268:E1268"/>
    <mergeCell ref="A1269:E1269"/>
    <mergeCell ref="A1283:E1283"/>
    <mergeCell ref="B1284:E1284"/>
    <mergeCell ref="A1372:E1372"/>
    <mergeCell ref="A1373:B1373"/>
    <mergeCell ref="D1373:E1373"/>
    <mergeCell ref="A1374:E1374"/>
    <mergeCell ref="A1382:E1382"/>
    <mergeCell ref="A1383:E1383"/>
    <mergeCell ref="B1401:E1401"/>
    <mergeCell ref="B1384:E1384"/>
    <mergeCell ref="A1386:E1386"/>
    <mergeCell ref="A1387:B1387"/>
    <mergeCell ref="D1387:E1387"/>
    <mergeCell ref="A1388:E1388"/>
    <mergeCell ref="A1400:E1400"/>
    <mergeCell ref="A1421:E1421"/>
    <mergeCell ref="A1422:B1422"/>
    <mergeCell ref="D1422:E1422"/>
    <mergeCell ref="A1423:E1423"/>
    <mergeCell ref="A1430:E1430"/>
    <mergeCell ref="B1431:E1431"/>
    <mergeCell ref="A1433:E1433"/>
    <mergeCell ref="A1434:B1434"/>
    <mergeCell ref="D1434:E1434"/>
    <mergeCell ref="A1435:E1435"/>
    <mergeCell ref="A1437:E1437"/>
    <mergeCell ref="B1438:E1438"/>
    <mergeCell ref="A1436:E1436"/>
    <mergeCell ref="A1440:E1440"/>
    <mergeCell ref="A1441:B1441"/>
    <mergeCell ref="D1441:E1441"/>
    <mergeCell ref="A1442:E1442"/>
    <mergeCell ref="A1448:E1448"/>
    <mergeCell ref="B1449:E1449"/>
    <mergeCell ref="A1451:E1451"/>
    <mergeCell ref="A1452:B1452"/>
    <mergeCell ref="D1452:E1452"/>
    <mergeCell ref="A1453:E1453"/>
    <mergeCell ref="A1466:E1466"/>
    <mergeCell ref="B1467:E1467"/>
    <mergeCell ref="A1469:E1469"/>
    <mergeCell ref="A1470:B1470"/>
    <mergeCell ref="D1470:E1470"/>
    <mergeCell ref="A1471:E1471"/>
    <mergeCell ref="A1493:E1493"/>
    <mergeCell ref="B1494:E1494"/>
    <mergeCell ref="A1496:E1496"/>
    <mergeCell ref="A1497:B1497"/>
    <mergeCell ref="D1497:E1497"/>
    <mergeCell ref="A1498:E1498"/>
    <mergeCell ref="A1508:E1508"/>
    <mergeCell ref="B1509:E1509"/>
    <mergeCell ref="A1511:E1511"/>
    <mergeCell ref="A1512:B1512"/>
    <mergeCell ref="D1512:E1512"/>
    <mergeCell ref="A1513:E1513"/>
    <mergeCell ref="A1521:E1521"/>
    <mergeCell ref="B1522:E1522"/>
    <mergeCell ref="A1524:E1524"/>
    <mergeCell ref="A1525:B1525"/>
    <mergeCell ref="D1525:E1525"/>
    <mergeCell ref="A1526:E1526"/>
    <mergeCell ref="A1536:E1536"/>
    <mergeCell ref="B1537:E1537"/>
    <mergeCell ref="A1539:E1539"/>
    <mergeCell ref="A1540:B1540"/>
    <mergeCell ref="D1540:E1540"/>
    <mergeCell ref="A1541:E1541"/>
    <mergeCell ref="A1555:E1555"/>
    <mergeCell ref="B1556:E1556"/>
    <mergeCell ref="A1558:E1558"/>
    <mergeCell ref="A1559:B1559"/>
    <mergeCell ref="D1559:E1559"/>
    <mergeCell ref="A1560:E1560"/>
    <mergeCell ref="A1566:E1566"/>
    <mergeCell ref="B1567:E1567"/>
    <mergeCell ref="A1569:E1569"/>
    <mergeCell ref="A1570:B1570"/>
    <mergeCell ref="D1570:E1570"/>
    <mergeCell ref="A1571:E1571"/>
    <mergeCell ref="A1578:E1578"/>
    <mergeCell ref="B1579:E1579"/>
    <mergeCell ref="A1581:E1581"/>
    <mergeCell ref="A1582:B1582"/>
    <mergeCell ref="D1582:E1582"/>
    <mergeCell ref="A1583:E1583"/>
    <mergeCell ref="A1593:E1593"/>
    <mergeCell ref="B1594:E1594"/>
    <mergeCell ref="A1619:E1619"/>
    <mergeCell ref="A1620:B1620"/>
    <mergeCell ref="D1620:E1620"/>
    <mergeCell ref="A1621:E1621"/>
    <mergeCell ref="A1631:E1631"/>
    <mergeCell ref="B1632:E1632"/>
    <mergeCell ref="A1634:E1634"/>
    <mergeCell ref="A1635:B1635"/>
    <mergeCell ref="D1635:E1635"/>
    <mergeCell ref="A1636:E1636"/>
    <mergeCell ref="A1640:E1640"/>
    <mergeCell ref="B1641:E1641"/>
    <mergeCell ref="A1643:E1643"/>
    <mergeCell ref="A1644:B1644"/>
    <mergeCell ref="D1644:E1644"/>
    <mergeCell ref="A1645:E1645"/>
    <mergeCell ref="A1649:E1649"/>
    <mergeCell ref="B1650:E1650"/>
    <mergeCell ref="A1652:E1652"/>
    <mergeCell ref="A1653:B1653"/>
    <mergeCell ref="D1653:E1653"/>
    <mergeCell ref="A1654:E1654"/>
    <mergeCell ref="A1656:E1656"/>
    <mergeCell ref="B1657:E1657"/>
    <mergeCell ref="A1896:E1896"/>
    <mergeCell ref="A1897:B1897"/>
    <mergeCell ref="D1897:E1897"/>
    <mergeCell ref="A1898:E1898"/>
    <mergeCell ref="A1903:E1903"/>
    <mergeCell ref="B1904:E1904"/>
    <mergeCell ref="A1906:E1906"/>
    <mergeCell ref="A1907:B1907"/>
    <mergeCell ref="D1907:E1907"/>
    <mergeCell ref="A1908:E1908"/>
    <mergeCell ref="A1914:E1914"/>
    <mergeCell ref="B1915:E1915"/>
    <mergeCell ref="A1917:E1917"/>
    <mergeCell ref="A1918:B1918"/>
    <mergeCell ref="D1918:E1918"/>
    <mergeCell ref="A1919:E1919"/>
    <mergeCell ref="A1927:E1927"/>
    <mergeCell ref="B1928:E1928"/>
    <mergeCell ref="A1930:E1930"/>
    <mergeCell ref="A1931:B1931"/>
    <mergeCell ref="D1931:E1931"/>
    <mergeCell ref="A1932:E1932"/>
    <mergeCell ref="A1941:E1941"/>
    <mergeCell ref="B1942:E1942"/>
    <mergeCell ref="A1944:E1944"/>
    <mergeCell ref="A1945:B1945"/>
    <mergeCell ref="D1945:E1945"/>
    <mergeCell ref="A1946:E1946"/>
    <mergeCell ref="A1953:E1953"/>
    <mergeCell ref="B1954:E1954"/>
    <mergeCell ref="A1956:E1956"/>
    <mergeCell ref="A1957:B1957"/>
    <mergeCell ref="D1957:E1957"/>
    <mergeCell ref="A1958:E1958"/>
    <mergeCell ref="A1972:E1972"/>
    <mergeCell ref="B1973:E1973"/>
    <mergeCell ref="B2007:E2007"/>
    <mergeCell ref="A2006:E2006"/>
    <mergeCell ref="A1975:E1975"/>
    <mergeCell ref="A1976:B1976"/>
    <mergeCell ref="D1976:E1976"/>
    <mergeCell ref="A1977:E1977"/>
    <mergeCell ref="A1993:E1993"/>
    <mergeCell ref="B1994:E1994"/>
    <mergeCell ref="A2009:E2009"/>
    <mergeCell ref="A2010:B2010"/>
    <mergeCell ref="D2010:E2010"/>
    <mergeCell ref="A2011:E2011"/>
    <mergeCell ref="A2018:E2018"/>
    <mergeCell ref="A1996:E1996"/>
    <mergeCell ref="A1997:B1997"/>
    <mergeCell ref="D1997:E1997"/>
    <mergeCell ref="A1998:E1998"/>
    <mergeCell ref="A2005:E2005"/>
    <mergeCell ref="B2033:E2033"/>
    <mergeCell ref="A2032:E2032"/>
    <mergeCell ref="B2019:E2019"/>
    <mergeCell ref="A2021:E2021"/>
    <mergeCell ref="A2022:B2022"/>
    <mergeCell ref="D2022:E2022"/>
    <mergeCell ref="A2023:E2023"/>
    <mergeCell ref="A2031:E2031"/>
    <mergeCell ref="A2035:E2035"/>
    <mergeCell ref="A2036:B2036"/>
    <mergeCell ref="D2036:E2036"/>
    <mergeCell ref="A2037:E2037"/>
    <mergeCell ref="A2046:E2046"/>
    <mergeCell ref="B2121:E2121"/>
    <mergeCell ref="B2047:E2047"/>
    <mergeCell ref="A2049:E2049"/>
    <mergeCell ref="A2050:B2050"/>
    <mergeCell ref="D2050:E2050"/>
    <mergeCell ref="A2051:E2051"/>
    <mergeCell ref="A2058:E2058"/>
    <mergeCell ref="B2059:E2059"/>
    <mergeCell ref="A2061:E2061"/>
    <mergeCell ref="A2062:B2062"/>
    <mergeCell ref="D2062:E2062"/>
    <mergeCell ref="A2063:E2063"/>
    <mergeCell ref="A2072:E2072"/>
    <mergeCell ref="B2073:E2073"/>
    <mergeCell ref="A2075:E2075"/>
    <mergeCell ref="A2076:B2076"/>
    <mergeCell ref="D2076:E2076"/>
    <mergeCell ref="A2077:E2077"/>
    <mergeCell ref="A2089:E2089"/>
    <mergeCell ref="B2090:E2090"/>
    <mergeCell ref="A2092:E2092"/>
    <mergeCell ref="A2093:B2093"/>
    <mergeCell ref="D2093:E2093"/>
    <mergeCell ref="A2094:E2094"/>
    <mergeCell ref="A2106:E2106"/>
    <mergeCell ref="B2107:E2107"/>
    <mergeCell ref="A2109:E2109"/>
    <mergeCell ref="A2110:B2110"/>
    <mergeCell ref="D2110:E2110"/>
    <mergeCell ref="A2136:E2136"/>
    <mergeCell ref="B2137:E2137"/>
    <mergeCell ref="A2111:E2111"/>
    <mergeCell ref="A2120:E2120"/>
    <mergeCell ref="A2123:E2123"/>
    <mergeCell ref="A2124:B2124"/>
    <mergeCell ref="D2124:E2124"/>
    <mergeCell ref="A2125:E2125"/>
    <mergeCell ref="A2222:E2222"/>
    <mergeCell ref="A2223:B2223"/>
    <mergeCell ref="D2223:E2223"/>
    <mergeCell ref="A2224:E2224"/>
    <mergeCell ref="A2233:E2233"/>
    <mergeCell ref="B2234:E2234"/>
    <mergeCell ref="A2236:E2236"/>
    <mergeCell ref="A2237:B2237"/>
    <mergeCell ref="D2237:E2237"/>
    <mergeCell ref="A2238:E2238"/>
    <mergeCell ref="A2249:E2249"/>
    <mergeCell ref="B2250:E2250"/>
    <mergeCell ref="B2316:E2316"/>
    <mergeCell ref="A2252:E2252"/>
    <mergeCell ref="A2253:B2253"/>
    <mergeCell ref="D2253:E2253"/>
    <mergeCell ref="A2254:E2254"/>
    <mergeCell ref="A2261:E2261"/>
    <mergeCell ref="B2262:E2262"/>
    <mergeCell ref="A2264:E2264"/>
    <mergeCell ref="A2265:B2265"/>
    <mergeCell ref="D2265:E2265"/>
    <mergeCell ref="A2266:E2266"/>
    <mergeCell ref="A2273:E2273"/>
    <mergeCell ref="B2275:E2275"/>
    <mergeCell ref="A2274:E2274"/>
    <mergeCell ref="A2320:E2320"/>
    <mergeCell ref="A2340:E2340"/>
    <mergeCell ref="A2315:E2315"/>
    <mergeCell ref="A2277:E2277"/>
    <mergeCell ref="A2278:B2278"/>
    <mergeCell ref="D2278:E2278"/>
    <mergeCell ref="A2279:E2279"/>
    <mergeCell ref="A2296:E2296"/>
    <mergeCell ref="B2297:E2297"/>
    <mergeCell ref="A2299:E2299"/>
    <mergeCell ref="A2301:E2301"/>
    <mergeCell ref="D2300:E2300"/>
    <mergeCell ref="A2300:B2300"/>
    <mergeCell ref="B2341:E2341"/>
    <mergeCell ref="A2343:E2343"/>
    <mergeCell ref="A2344:B2344"/>
    <mergeCell ref="D2344:E2344"/>
    <mergeCell ref="A2318:E2318"/>
    <mergeCell ref="A2319:B2319"/>
    <mergeCell ref="D2319:E2319"/>
    <mergeCell ref="A2345:E2345"/>
    <mergeCell ref="A2353:E2353"/>
    <mergeCell ref="A2356:E2356"/>
    <mergeCell ref="A2357:B2357"/>
    <mergeCell ref="D2357:E2357"/>
    <mergeCell ref="A2358:E2358"/>
    <mergeCell ref="B2354:E2354"/>
    <mergeCell ref="A2365:E2365"/>
    <mergeCell ref="B2366:E2366"/>
    <mergeCell ref="A2434:E2434"/>
    <mergeCell ref="A2435:B2435"/>
    <mergeCell ref="D2435:E2435"/>
    <mergeCell ref="A2436:E2436"/>
    <mergeCell ref="A2373:E2373"/>
    <mergeCell ref="A2374:B2374"/>
    <mergeCell ref="D2374:E2374"/>
    <mergeCell ref="A2375:E2375"/>
    <mergeCell ref="A2453:E2453"/>
    <mergeCell ref="B2454:E2454"/>
    <mergeCell ref="A2444:E2444"/>
    <mergeCell ref="B2445:E2445"/>
    <mergeCell ref="A2447:E2447"/>
    <mergeCell ref="A2448:B2448"/>
    <mergeCell ref="D2448:E2448"/>
    <mergeCell ref="A2449:E2449"/>
    <mergeCell ref="A2458:E2458"/>
    <mergeCell ref="A2459:B2459"/>
    <mergeCell ref="D2459:E2459"/>
    <mergeCell ref="A2460:E2460"/>
    <mergeCell ref="A2472:E2472"/>
    <mergeCell ref="B2473:E2473"/>
    <mergeCell ref="A2475:E2475"/>
    <mergeCell ref="A2476:B2476"/>
    <mergeCell ref="D2476:E2476"/>
    <mergeCell ref="A2477:E2477"/>
    <mergeCell ref="A2484:E2484"/>
    <mergeCell ref="B2486:E2486"/>
    <mergeCell ref="A2485:E2485"/>
    <mergeCell ref="A2488:E2488"/>
    <mergeCell ref="A2489:B2489"/>
    <mergeCell ref="D2489:E2489"/>
    <mergeCell ref="A2490:E2490"/>
    <mergeCell ref="A2498:E2498"/>
    <mergeCell ref="B2499:E2499"/>
    <mergeCell ref="A2501:E2501"/>
    <mergeCell ref="A2502:B2502"/>
    <mergeCell ref="D2502:E2502"/>
    <mergeCell ref="A2503:E2503"/>
    <mergeCell ref="A2507:E2507"/>
    <mergeCell ref="B2508:E2508"/>
    <mergeCell ref="A2510:E2510"/>
    <mergeCell ref="A2511:B2511"/>
    <mergeCell ref="D2511:E2511"/>
    <mergeCell ref="A2512:E2512"/>
    <mergeCell ref="A2523:E2523"/>
    <mergeCell ref="B2524:E2524"/>
  </mergeCells>
  <printOptions/>
  <pageMargins left="0" right="0" top="0" bottom="0" header="0.5118110236220472" footer="0.5118110236220472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="85" zoomScaleNormal="85" zoomScalePageLayoutView="0" workbookViewId="0" topLeftCell="A1">
      <selection activeCell="N8" sqref="N8"/>
    </sheetView>
  </sheetViews>
  <sheetFormatPr defaultColWidth="9.00390625" defaultRowHeight="12.75"/>
  <cols>
    <col min="1" max="1" width="4.625" style="16" bestFit="1" customWidth="1"/>
    <col min="2" max="2" width="24.00390625" style="16" bestFit="1" customWidth="1"/>
    <col min="3" max="3" width="7.125" style="17" bestFit="1" customWidth="1"/>
    <col min="4" max="4" width="22.375" style="18" bestFit="1" customWidth="1"/>
    <col min="5" max="5" width="12.25390625" style="17" customWidth="1"/>
    <col min="6" max="6" width="12.25390625" style="16" customWidth="1"/>
    <col min="7" max="7" width="26.625" style="19" bestFit="1" customWidth="1"/>
    <col min="8" max="8" width="9.875" style="16" bestFit="1" customWidth="1"/>
    <col min="9" max="9" width="25.75390625" style="16" bestFit="1" customWidth="1"/>
    <col min="10" max="10" width="10.75390625" style="19" bestFit="1" customWidth="1"/>
    <col min="11" max="11" width="4.625" style="16" customWidth="1"/>
    <col min="12" max="12" width="2.625" style="19" bestFit="1" customWidth="1"/>
    <col min="13" max="13" width="10.375" style="20" bestFit="1" customWidth="1"/>
    <col min="14" max="16384" width="9.125" style="16" customWidth="1"/>
  </cols>
  <sheetData>
    <row r="1" spans="1:10" s="87" customFormat="1" ht="15" customHeight="1">
      <c r="A1" s="703" t="s">
        <v>865</v>
      </c>
      <c r="B1" s="704"/>
      <c r="C1" s="704"/>
      <c r="D1" s="704"/>
      <c r="E1" s="704"/>
      <c r="F1" s="704"/>
      <c r="G1" s="704"/>
      <c r="H1" s="704"/>
      <c r="I1" s="704"/>
      <c r="J1" s="705"/>
    </row>
    <row r="2" spans="1:10" s="87" customFormat="1" ht="15" customHeight="1">
      <c r="A2" s="706"/>
      <c r="B2" s="707"/>
      <c r="C2" s="707"/>
      <c r="D2" s="707"/>
      <c r="E2" s="707"/>
      <c r="F2" s="707"/>
      <c r="G2" s="707"/>
      <c r="H2" s="707"/>
      <c r="I2" s="707"/>
      <c r="J2" s="708"/>
    </row>
    <row r="3" spans="1:10" s="87" customFormat="1" ht="15.75" customHeight="1" thickBot="1">
      <c r="A3" s="709"/>
      <c r="B3" s="710"/>
      <c r="C3" s="710"/>
      <c r="D3" s="710"/>
      <c r="E3" s="710"/>
      <c r="F3" s="710"/>
      <c r="G3" s="710"/>
      <c r="H3" s="710"/>
      <c r="I3" s="710"/>
      <c r="J3" s="711"/>
    </row>
    <row r="4" spans="1:13" s="191" customFormat="1" ht="24" thickBot="1">
      <c r="A4" s="482">
        <v>2</v>
      </c>
      <c r="B4" s="508" t="s">
        <v>59</v>
      </c>
      <c r="C4" s="483"/>
      <c r="D4" s="484"/>
      <c r="E4" s="483"/>
      <c r="F4" s="485"/>
      <c r="G4" s="485"/>
      <c r="H4" s="485"/>
      <c r="I4" s="486" t="s">
        <v>45</v>
      </c>
      <c r="J4" s="487">
        <v>4</v>
      </c>
      <c r="K4" s="190"/>
      <c r="L4" s="190"/>
      <c r="M4" s="190"/>
    </row>
    <row r="5" spans="1:13" s="191" customFormat="1" ht="7.5" customHeight="1">
      <c r="A5" s="201"/>
      <c r="B5" s="193"/>
      <c r="C5" s="189"/>
      <c r="D5" s="192"/>
      <c r="E5" s="189"/>
      <c r="F5" s="192"/>
      <c r="G5" s="189"/>
      <c r="H5" s="192"/>
      <c r="I5" s="194"/>
      <c r="J5" s="200"/>
      <c r="L5" s="195"/>
      <c r="M5" s="196"/>
    </row>
    <row r="6" spans="1:10" s="199" customFormat="1" ht="21">
      <c r="A6" s="201"/>
      <c r="B6" s="450"/>
      <c r="C6" s="192"/>
      <c r="D6" s="197"/>
      <c r="E6" s="192"/>
      <c r="F6" s="192"/>
      <c r="G6" s="198"/>
      <c r="H6" s="192"/>
      <c r="I6" s="451"/>
      <c r="J6" s="200"/>
    </row>
    <row r="7" spans="1:10" s="191" customFormat="1" ht="24" thickBot="1">
      <c r="A7" s="201"/>
      <c r="B7" s="450"/>
      <c r="C7" s="522">
        <v>5</v>
      </c>
      <c r="D7" s="523" t="str">
        <f>B4</f>
        <v>Тавда</v>
      </c>
      <c r="E7" s="712"/>
      <c r="F7" s="712"/>
      <c r="G7" s="519" t="str">
        <f>I4</f>
        <v>Россар</v>
      </c>
      <c r="H7" s="515">
        <v>9</v>
      </c>
      <c r="I7" s="452"/>
      <c r="J7" s="200"/>
    </row>
    <row r="8" spans="1:10" s="191" customFormat="1" ht="24" thickBot="1">
      <c r="A8" s="509">
        <v>0</v>
      </c>
      <c r="B8" s="510" t="s">
        <v>60</v>
      </c>
      <c r="C8" s="192"/>
      <c r="D8" s="200"/>
      <c r="E8" s="192"/>
      <c r="F8" s="192"/>
      <c r="G8" s="201"/>
      <c r="H8" s="192"/>
      <c r="I8" s="454" t="s">
        <v>41</v>
      </c>
      <c r="J8" s="488">
        <v>3</v>
      </c>
    </row>
    <row r="9" spans="1:10" s="191" customFormat="1" ht="24" thickBot="1">
      <c r="A9" s="201"/>
      <c r="B9" s="489"/>
      <c r="C9" s="192"/>
      <c r="D9" s="518"/>
      <c r="E9" s="528" t="str">
        <f>G7</f>
        <v>Россар</v>
      </c>
      <c r="F9" s="529">
        <v>4</v>
      </c>
      <c r="G9" s="516"/>
      <c r="H9" s="192"/>
      <c r="I9" s="490"/>
      <c r="J9" s="200"/>
    </row>
    <row r="10" spans="1:10" s="191" customFormat="1" ht="24" thickBot="1">
      <c r="A10" s="509">
        <v>2</v>
      </c>
      <c r="B10" s="511" t="s">
        <v>121</v>
      </c>
      <c r="C10" s="192"/>
      <c r="D10" s="518"/>
      <c r="E10" s="526" t="str">
        <f>D11</f>
        <v>Сбербанк</v>
      </c>
      <c r="F10" s="527">
        <v>3</v>
      </c>
      <c r="G10" s="517"/>
      <c r="H10" s="192"/>
      <c r="I10" s="514" t="s">
        <v>47</v>
      </c>
      <c r="J10" s="515" t="s">
        <v>870</v>
      </c>
    </row>
    <row r="11" spans="1:10" s="191" customFormat="1" ht="24" thickBot="1">
      <c r="A11" s="201"/>
      <c r="B11" s="450"/>
      <c r="C11" s="520">
        <v>8</v>
      </c>
      <c r="D11" s="521" t="str">
        <f>B13</f>
        <v>Сбербанк</v>
      </c>
      <c r="E11" s="192"/>
      <c r="F11" s="192"/>
      <c r="G11" s="524" t="str">
        <f>I10</f>
        <v>Стройград</v>
      </c>
      <c r="H11" s="525">
        <v>4</v>
      </c>
      <c r="I11" s="453"/>
      <c r="J11" s="200"/>
    </row>
    <row r="12" spans="1:10" s="191" customFormat="1" ht="18">
      <c r="A12" s="201"/>
      <c r="B12" s="450"/>
      <c r="C12" s="192"/>
      <c r="D12" s="192"/>
      <c r="E12" s="192"/>
      <c r="F12" s="192"/>
      <c r="G12" s="192"/>
      <c r="H12" s="192"/>
      <c r="I12" s="453"/>
      <c r="J12" s="200"/>
    </row>
    <row r="13" spans="1:10" s="191" customFormat="1" ht="24" thickBot="1">
      <c r="A13" s="512">
        <v>3</v>
      </c>
      <c r="B13" s="513" t="s">
        <v>43</v>
      </c>
      <c r="C13" s="192"/>
      <c r="D13" s="192"/>
      <c r="E13" s="192"/>
      <c r="F13" s="192"/>
      <c r="G13" s="192"/>
      <c r="H13" s="192"/>
      <c r="I13" s="454" t="s">
        <v>58</v>
      </c>
      <c r="J13" s="488" t="s">
        <v>871</v>
      </c>
    </row>
    <row r="14" spans="1:10" s="93" customFormat="1" ht="15" customHeight="1" thickBot="1">
      <c r="A14" s="491"/>
      <c r="B14" s="492"/>
      <c r="C14" s="493"/>
      <c r="D14" s="494"/>
      <c r="E14" s="494"/>
      <c r="F14" s="494"/>
      <c r="G14" s="494"/>
      <c r="H14" s="493"/>
      <c r="I14" s="494"/>
      <c r="J14" s="495"/>
    </row>
    <row r="15" spans="1:14" s="3" customFormat="1" ht="15.75" customHeight="1" thickBot="1">
      <c r="A15" s="188"/>
      <c r="B15" s="188"/>
      <c r="C15" s="187"/>
      <c r="D15" s="499"/>
      <c r="E15" s="500"/>
      <c r="F15" s="501"/>
      <c r="G15" s="502"/>
      <c r="H15" s="501"/>
      <c r="I15" s="501"/>
      <c r="J15" s="502"/>
      <c r="K15" s="24"/>
      <c r="L15" s="161"/>
      <c r="M15" s="162"/>
      <c r="N15" s="163"/>
    </row>
    <row r="16" spans="1:13" s="461" customFormat="1" ht="15.75" customHeight="1">
      <c r="A16" s="496"/>
      <c r="B16" s="694" t="s">
        <v>173</v>
      </c>
      <c r="C16" s="695"/>
      <c r="D16" s="696"/>
      <c r="E16" s="503"/>
      <c r="F16" s="496"/>
      <c r="G16" s="694" t="s">
        <v>173</v>
      </c>
      <c r="H16" s="695"/>
      <c r="I16" s="696"/>
      <c r="J16" s="507"/>
      <c r="L16" s="462"/>
      <c r="M16" s="463"/>
    </row>
    <row r="17" spans="1:13" s="464" customFormat="1" ht="15.75" customHeight="1">
      <c r="A17" s="497"/>
      <c r="B17" s="465" t="s">
        <v>45</v>
      </c>
      <c r="C17" s="466" t="s">
        <v>77</v>
      </c>
      <c r="D17" s="467" t="s">
        <v>41</v>
      </c>
      <c r="E17" s="503"/>
      <c r="F17" s="496"/>
      <c r="G17" s="465" t="s">
        <v>47</v>
      </c>
      <c r="H17" s="466" t="s">
        <v>674</v>
      </c>
      <c r="I17" s="467" t="s">
        <v>58</v>
      </c>
      <c r="J17" s="507"/>
      <c r="K17" s="461"/>
      <c r="L17" s="462"/>
      <c r="M17" s="463"/>
    </row>
    <row r="18" spans="1:13" s="464" customFormat="1" ht="15.75" customHeight="1" thickBot="1">
      <c r="A18" s="497"/>
      <c r="B18" s="697">
        <v>41374</v>
      </c>
      <c r="C18" s="698"/>
      <c r="D18" s="699"/>
      <c r="E18" s="503"/>
      <c r="F18" s="496"/>
      <c r="G18" s="465" t="s">
        <v>872</v>
      </c>
      <c r="H18" s="466" t="s">
        <v>77</v>
      </c>
      <c r="I18" s="467"/>
      <c r="J18" s="507"/>
      <c r="K18" s="461"/>
      <c r="L18" s="462"/>
      <c r="M18" s="463"/>
    </row>
    <row r="19" spans="1:13" s="464" customFormat="1" ht="15.75" customHeight="1" thickBot="1">
      <c r="A19" s="497"/>
      <c r="B19" s="700" t="s">
        <v>867</v>
      </c>
      <c r="C19" s="701"/>
      <c r="D19" s="702"/>
      <c r="E19" s="503"/>
      <c r="F19" s="496"/>
      <c r="G19" s="697">
        <v>41377</v>
      </c>
      <c r="H19" s="698"/>
      <c r="I19" s="699"/>
      <c r="J19" s="507"/>
      <c r="K19" s="461"/>
      <c r="L19" s="462"/>
      <c r="M19" s="463"/>
    </row>
    <row r="20" spans="1:13" s="464" customFormat="1" ht="15.75" customHeight="1" thickBot="1">
      <c r="A20" s="497"/>
      <c r="B20" s="468" t="s">
        <v>868</v>
      </c>
      <c r="C20" s="469" t="s">
        <v>246</v>
      </c>
      <c r="D20" s="470"/>
      <c r="E20" s="503"/>
      <c r="F20" s="496"/>
      <c r="G20" s="700" t="s">
        <v>867</v>
      </c>
      <c r="H20" s="701"/>
      <c r="I20" s="702"/>
      <c r="J20" s="507"/>
      <c r="K20" s="461"/>
      <c r="L20" s="462"/>
      <c r="M20" s="463"/>
    </row>
    <row r="21" spans="1:13" s="464" customFormat="1" ht="15.75" customHeight="1">
      <c r="A21" s="497"/>
      <c r="B21" s="471" t="s">
        <v>327</v>
      </c>
      <c r="C21" s="472" t="s">
        <v>247</v>
      </c>
      <c r="D21" s="473"/>
      <c r="E21" s="503"/>
      <c r="F21" s="496"/>
      <c r="G21" s="468" t="s">
        <v>427</v>
      </c>
      <c r="H21" s="469"/>
      <c r="I21" s="470" t="s">
        <v>258</v>
      </c>
      <c r="J21" s="507"/>
      <c r="K21" s="461"/>
      <c r="L21" s="462"/>
      <c r="M21" s="463"/>
    </row>
    <row r="22" spans="1:13" s="464" customFormat="1" ht="15.75" customHeight="1">
      <c r="A22" s="497"/>
      <c r="B22" s="474"/>
      <c r="C22" s="475" t="s">
        <v>199</v>
      </c>
      <c r="D22" s="476" t="s">
        <v>178</v>
      </c>
      <c r="E22" s="503"/>
      <c r="F22" s="496"/>
      <c r="G22" s="471" t="s">
        <v>427</v>
      </c>
      <c r="H22" s="472"/>
      <c r="I22" s="473" t="s">
        <v>258</v>
      </c>
      <c r="J22" s="507"/>
      <c r="K22" s="461"/>
      <c r="L22" s="462"/>
      <c r="M22" s="463"/>
    </row>
    <row r="23" spans="1:14" s="464" customFormat="1" ht="15.75" customHeight="1">
      <c r="A23" s="497"/>
      <c r="B23" s="471"/>
      <c r="C23" s="472" t="s">
        <v>226</v>
      </c>
      <c r="D23" s="473" t="s">
        <v>145</v>
      </c>
      <c r="E23" s="503"/>
      <c r="F23" s="496"/>
      <c r="G23" s="474" t="s">
        <v>311</v>
      </c>
      <c r="H23" s="475"/>
      <c r="I23" s="476" t="s">
        <v>418</v>
      </c>
      <c r="J23" s="507"/>
      <c r="K23" s="461"/>
      <c r="L23" s="462"/>
      <c r="M23" s="463"/>
      <c r="N23" s="477"/>
    </row>
    <row r="24" spans="1:14" s="464" customFormat="1" ht="15.75" customHeight="1">
      <c r="A24" s="497"/>
      <c r="B24" s="474" t="s">
        <v>651</v>
      </c>
      <c r="C24" s="475" t="s">
        <v>201</v>
      </c>
      <c r="D24" s="476"/>
      <c r="E24" s="503"/>
      <c r="F24" s="496"/>
      <c r="G24" s="471" t="s">
        <v>311</v>
      </c>
      <c r="H24" s="472"/>
      <c r="I24" s="473" t="s">
        <v>418</v>
      </c>
      <c r="J24" s="507"/>
      <c r="K24" s="461"/>
      <c r="L24" s="462"/>
      <c r="M24" s="463"/>
      <c r="N24" s="477"/>
    </row>
    <row r="25" spans="1:14" s="464" customFormat="1" ht="15.75" customHeight="1">
      <c r="A25" s="497"/>
      <c r="B25" s="471"/>
      <c r="C25" s="472" t="s">
        <v>198</v>
      </c>
      <c r="D25" s="473" t="s">
        <v>79</v>
      </c>
      <c r="E25" s="503"/>
      <c r="F25" s="496"/>
      <c r="G25" s="474" t="s">
        <v>314</v>
      </c>
      <c r="H25" s="475"/>
      <c r="I25" s="476" t="s">
        <v>629</v>
      </c>
      <c r="J25" s="507"/>
      <c r="K25" s="461"/>
      <c r="L25" s="462"/>
      <c r="M25" s="463"/>
      <c r="N25" s="477"/>
    </row>
    <row r="26" spans="1:13" s="461" customFormat="1" ht="15.75" customHeight="1" thickBot="1">
      <c r="A26" s="497"/>
      <c r="B26" s="478" t="s">
        <v>331</v>
      </c>
      <c r="C26" s="479" t="s">
        <v>77</v>
      </c>
      <c r="D26" s="480"/>
      <c r="E26" s="503"/>
      <c r="F26" s="496"/>
      <c r="G26" s="471" t="s">
        <v>359</v>
      </c>
      <c r="H26" s="472"/>
      <c r="I26" s="473" t="s">
        <v>378</v>
      </c>
      <c r="J26" s="507"/>
      <c r="L26" s="462"/>
      <c r="M26" s="463"/>
    </row>
    <row r="27" spans="1:13" s="461" customFormat="1" ht="15.75" customHeight="1" thickBot="1">
      <c r="A27" s="496"/>
      <c r="B27" s="689" t="s">
        <v>143</v>
      </c>
      <c r="C27" s="690"/>
      <c r="D27" s="691"/>
      <c r="E27" s="503"/>
      <c r="F27" s="496"/>
      <c r="G27" s="478" t="s">
        <v>312</v>
      </c>
      <c r="H27" s="479"/>
      <c r="I27" s="480" t="s">
        <v>89</v>
      </c>
      <c r="J27" s="507"/>
      <c r="L27" s="462"/>
      <c r="M27" s="463"/>
    </row>
    <row r="28" spans="1:13" s="461" customFormat="1" ht="15.75" customHeight="1" thickBot="1">
      <c r="A28" s="496"/>
      <c r="B28" s="481" t="s">
        <v>144</v>
      </c>
      <c r="C28" s="692" t="s">
        <v>869</v>
      </c>
      <c r="D28" s="693"/>
      <c r="E28" s="503"/>
      <c r="F28" s="496"/>
      <c r="G28" s="689" t="s">
        <v>873</v>
      </c>
      <c r="H28" s="690"/>
      <c r="I28" s="691"/>
      <c r="J28" s="507"/>
      <c r="L28" s="462"/>
      <c r="M28" s="463"/>
    </row>
    <row r="29" spans="1:13" s="456" customFormat="1" ht="15.75" customHeight="1" thickBot="1">
      <c r="A29" s="498"/>
      <c r="B29" s="498"/>
      <c r="C29" s="504"/>
      <c r="D29" s="505"/>
      <c r="E29" s="504"/>
      <c r="F29" s="498"/>
      <c r="G29" s="481" t="s">
        <v>144</v>
      </c>
      <c r="H29" s="692"/>
      <c r="I29" s="693"/>
      <c r="J29" s="506"/>
      <c r="L29" s="458"/>
      <c r="M29" s="459"/>
    </row>
    <row r="30" spans="1:13" s="456" customFormat="1" ht="15.75" customHeight="1" thickBot="1">
      <c r="A30" s="498"/>
      <c r="B30" s="694" t="s">
        <v>173</v>
      </c>
      <c r="C30" s="695"/>
      <c r="D30" s="696"/>
      <c r="E30" s="503"/>
      <c r="F30" s="496"/>
      <c r="G30" s="506"/>
      <c r="H30" s="498"/>
      <c r="I30" s="498"/>
      <c r="J30" s="506"/>
      <c r="L30" s="458"/>
      <c r="M30" s="459"/>
    </row>
    <row r="31" spans="1:13" s="456" customFormat="1" ht="15.75" customHeight="1">
      <c r="A31" s="498"/>
      <c r="B31" s="465" t="s">
        <v>121</v>
      </c>
      <c r="C31" s="466" t="s">
        <v>192</v>
      </c>
      <c r="D31" s="467" t="s">
        <v>43</v>
      </c>
      <c r="E31" s="503"/>
      <c r="F31" s="496"/>
      <c r="G31" s="694" t="s">
        <v>219</v>
      </c>
      <c r="H31" s="695"/>
      <c r="I31" s="696"/>
      <c r="J31" s="506"/>
      <c r="L31" s="458"/>
      <c r="M31" s="459"/>
    </row>
    <row r="32" spans="1:13" s="456" customFormat="1" ht="15.75" customHeight="1" thickBot="1">
      <c r="A32" s="498"/>
      <c r="B32" s="697">
        <v>41376</v>
      </c>
      <c r="C32" s="698"/>
      <c r="D32" s="699"/>
      <c r="E32" s="503"/>
      <c r="F32" s="496"/>
      <c r="G32" s="465" t="s">
        <v>59</v>
      </c>
      <c r="H32" s="466" t="s">
        <v>247</v>
      </c>
      <c r="I32" s="467" t="s">
        <v>60</v>
      </c>
      <c r="J32" s="506"/>
      <c r="L32" s="458"/>
      <c r="M32" s="459"/>
    </row>
    <row r="33" spans="1:13" s="456" customFormat="1" ht="15.75" customHeight="1" thickBot="1">
      <c r="A33" s="498"/>
      <c r="B33" s="700" t="s">
        <v>867</v>
      </c>
      <c r="C33" s="701"/>
      <c r="D33" s="702"/>
      <c r="E33" s="503"/>
      <c r="F33" s="496"/>
      <c r="G33" s="697">
        <v>41375</v>
      </c>
      <c r="H33" s="698"/>
      <c r="I33" s="699"/>
      <c r="J33" s="506"/>
      <c r="L33" s="458"/>
      <c r="M33" s="459"/>
    </row>
    <row r="34" spans="1:13" s="456" customFormat="1" ht="15.75" customHeight="1" thickBot="1">
      <c r="A34" s="498"/>
      <c r="B34" s="468" t="s">
        <v>568</v>
      </c>
      <c r="C34" s="469"/>
      <c r="D34" s="470" t="s">
        <v>197</v>
      </c>
      <c r="E34" s="503"/>
      <c r="F34" s="496"/>
      <c r="G34" s="700" t="s">
        <v>867</v>
      </c>
      <c r="H34" s="701"/>
      <c r="I34" s="702"/>
      <c r="J34" s="506"/>
      <c r="L34" s="458"/>
      <c r="M34" s="459"/>
    </row>
    <row r="35" spans="1:13" s="456" customFormat="1" ht="15.75" customHeight="1">
      <c r="A35" s="498"/>
      <c r="B35" s="471" t="s">
        <v>875</v>
      </c>
      <c r="C35" s="472"/>
      <c r="D35" s="473" t="s">
        <v>492</v>
      </c>
      <c r="E35" s="503"/>
      <c r="F35" s="496"/>
      <c r="G35" s="468" t="s">
        <v>687</v>
      </c>
      <c r="H35" s="469" t="s">
        <v>246</v>
      </c>
      <c r="I35" s="470"/>
      <c r="J35" s="506"/>
      <c r="L35" s="458"/>
      <c r="M35" s="459"/>
    </row>
    <row r="36" spans="1:13" s="456" customFormat="1" ht="15.75" customHeight="1" thickBot="1">
      <c r="A36" s="498"/>
      <c r="B36" s="474"/>
      <c r="C36" s="475"/>
      <c r="D36" s="476" t="s">
        <v>196</v>
      </c>
      <c r="E36" s="503"/>
      <c r="F36" s="496"/>
      <c r="G36" s="471" t="s">
        <v>687</v>
      </c>
      <c r="H36" s="472" t="s">
        <v>247</v>
      </c>
      <c r="I36" s="473"/>
      <c r="J36" s="506"/>
      <c r="L36" s="458"/>
      <c r="M36" s="459"/>
    </row>
    <row r="37" spans="1:13" s="456" customFormat="1" ht="15.75" customHeight="1" thickBot="1">
      <c r="A37" s="498"/>
      <c r="B37" s="689" t="s">
        <v>556</v>
      </c>
      <c r="C37" s="690"/>
      <c r="D37" s="691"/>
      <c r="E37" s="503"/>
      <c r="F37" s="496"/>
      <c r="G37" s="689" t="s">
        <v>143</v>
      </c>
      <c r="H37" s="690"/>
      <c r="I37" s="691"/>
      <c r="J37" s="506"/>
      <c r="L37" s="458"/>
      <c r="M37" s="459"/>
    </row>
    <row r="38" spans="1:13" s="456" customFormat="1" ht="15.75" customHeight="1" thickBot="1">
      <c r="A38" s="498"/>
      <c r="B38" s="481" t="s">
        <v>144</v>
      </c>
      <c r="C38" s="692"/>
      <c r="D38" s="693"/>
      <c r="E38" s="503"/>
      <c r="F38" s="496"/>
      <c r="G38" s="481" t="s">
        <v>144</v>
      </c>
      <c r="H38" s="692"/>
      <c r="I38" s="693"/>
      <c r="J38" s="506"/>
      <c r="L38" s="458"/>
      <c r="M38" s="459"/>
    </row>
    <row r="39" spans="1:13" s="456" customFormat="1" ht="19.5">
      <c r="A39" s="498"/>
      <c r="B39" s="498"/>
      <c r="C39" s="504"/>
      <c r="D39" s="505"/>
      <c r="E39" s="504"/>
      <c r="F39" s="498"/>
      <c r="G39" s="506"/>
      <c r="H39" s="498"/>
      <c r="I39" s="498"/>
      <c r="J39" s="506"/>
      <c r="L39" s="458"/>
      <c r="M39" s="459"/>
    </row>
    <row r="40" spans="3:13" s="456" customFormat="1" ht="20.25" thickBot="1">
      <c r="C40" s="457"/>
      <c r="D40" s="460"/>
      <c r="E40" s="457"/>
      <c r="G40" s="458"/>
      <c r="J40" s="458"/>
      <c r="L40" s="458"/>
      <c r="M40" s="459"/>
    </row>
    <row r="41" spans="2:13" s="456" customFormat="1" ht="19.5">
      <c r="B41" s="694" t="s">
        <v>191</v>
      </c>
      <c r="C41" s="695"/>
      <c r="D41" s="696"/>
      <c r="E41" s="503"/>
      <c r="F41" s="496"/>
      <c r="G41" s="694" t="s">
        <v>173</v>
      </c>
      <c r="H41" s="695"/>
      <c r="I41" s="696"/>
      <c r="J41" s="458"/>
      <c r="L41" s="458"/>
      <c r="M41" s="459"/>
    </row>
    <row r="42" spans="2:13" s="456" customFormat="1" ht="19.5">
      <c r="B42" s="465" t="s">
        <v>59</v>
      </c>
      <c r="C42" s="466" t="s">
        <v>515</v>
      </c>
      <c r="D42" s="467" t="s">
        <v>43</v>
      </c>
      <c r="E42" s="503"/>
      <c r="F42" s="496"/>
      <c r="G42" s="465" t="s">
        <v>45</v>
      </c>
      <c r="H42" s="466" t="s">
        <v>503</v>
      </c>
      <c r="I42" s="467" t="s">
        <v>47</v>
      </c>
      <c r="J42" s="458"/>
      <c r="L42" s="458"/>
      <c r="M42" s="459"/>
    </row>
    <row r="43" spans="2:13" s="456" customFormat="1" ht="20.25" thickBot="1">
      <c r="B43" s="697">
        <v>41380</v>
      </c>
      <c r="C43" s="698"/>
      <c r="D43" s="699"/>
      <c r="E43" s="503"/>
      <c r="F43" s="496"/>
      <c r="G43" s="697">
        <v>41381</v>
      </c>
      <c r="H43" s="698"/>
      <c r="I43" s="699"/>
      <c r="J43" s="458"/>
      <c r="L43" s="458"/>
      <c r="M43" s="459"/>
    </row>
    <row r="44" spans="2:13" s="456" customFormat="1" ht="20.25" thickBot="1">
      <c r="B44" s="700" t="s">
        <v>876</v>
      </c>
      <c r="C44" s="701"/>
      <c r="D44" s="702"/>
      <c r="E44" s="503"/>
      <c r="F44" s="496"/>
      <c r="G44" s="700" t="s">
        <v>876</v>
      </c>
      <c r="H44" s="701"/>
      <c r="I44" s="702"/>
      <c r="J44" s="458"/>
      <c r="L44" s="458"/>
      <c r="M44" s="459"/>
    </row>
    <row r="45" spans="2:13" s="456" customFormat="1" ht="19.5">
      <c r="B45" s="468"/>
      <c r="C45" s="469" t="s">
        <v>69</v>
      </c>
      <c r="D45" s="470" t="s">
        <v>197</v>
      </c>
      <c r="E45" s="503"/>
      <c r="F45" s="496"/>
      <c r="G45" s="468" t="s">
        <v>326</v>
      </c>
      <c r="H45" s="469" t="s">
        <v>246</v>
      </c>
      <c r="I45" s="470"/>
      <c r="J45" s="458"/>
      <c r="L45" s="458"/>
      <c r="M45" s="459"/>
    </row>
    <row r="46" spans="2:13" s="456" customFormat="1" ht="19.5">
      <c r="B46" s="471"/>
      <c r="C46" s="472" t="s">
        <v>124</v>
      </c>
      <c r="D46" s="473" t="s">
        <v>877</v>
      </c>
      <c r="E46" s="503"/>
      <c r="F46" s="496"/>
      <c r="G46" s="471" t="s">
        <v>853</v>
      </c>
      <c r="H46" s="472" t="s">
        <v>247</v>
      </c>
      <c r="I46" s="473"/>
      <c r="J46" s="458"/>
      <c r="L46" s="458"/>
      <c r="M46" s="459"/>
    </row>
    <row r="47" spans="2:13" s="456" customFormat="1" ht="19.5">
      <c r="B47" s="474" t="s">
        <v>408</v>
      </c>
      <c r="C47" s="475" t="s">
        <v>227</v>
      </c>
      <c r="D47" s="476" t="s">
        <v>57</v>
      </c>
      <c r="E47" s="503"/>
      <c r="F47" s="496"/>
      <c r="G47" s="474" t="s">
        <v>331</v>
      </c>
      <c r="H47" s="475" t="s">
        <v>248</v>
      </c>
      <c r="I47" s="476"/>
      <c r="J47" s="458"/>
      <c r="L47" s="458"/>
      <c r="M47" s="459"/>
    </row>
    <row r="48" spans="2:13" s="456" customFormat="1" ht="19.5">
      <c r="B48" s="471" t="s">
        <v>57</v>
      </c>
      <c r="C48" s="472" t="s">
        <v>126</v>
      </c>
      <c r="D48" s="473" t="s">
        <v>197</v>
      </c>
      <c r="E48" s="503"/>
      <c r="F48" s="496"/>
      <c r="G48" s="471" t="s">
        <v>57</v>
      </c>
      <c r="H48" s="472" t="s">
        <v>200</v>
      </c>
      <c r="I48" s="473" t="s">
        <v>427</v>
      </c>
      <c r="J48" s="458"/>
      <c r="L48" s="458"/>
      <c r="M48" s="459"/>
    </row>
    <row r="49" spans="2:13" s="456" customFormat="1" ht="19.5">
      <c r="B49" s="474" t="s">
        <v>408</v>
      </c>
      <c r="C49" s="475" t="s">
        <v>192</v>
      </c>
      <c r="D49" s="476" t="s">
        <v>57</v>
      </c>
      <c r="E49" s="503"/>
      <c r="F49" s="496"/>
      <c r="G49" s="474" t="s">
        <v>853</v>
      </c>
      <c r="H49" s="475" t="s">
        <v>185</v>
      </c>
      <c r="I49" s="476" t="s">
        <v>57</v>
      </c>
      <c r="J49" s="458"/>
      <c r="L49" s="458"/>
      <c r="M49" s="459"/>
    </row>
    <row r="50" spans="2:13" s="456" customFormat="1" ht="19.5">
      <c r="B50" s="471" t="s">
        <v>254</v>
      </c>
      <c r="C50" s="472" t="s">
        <v>198</v>
      </c>
      <c r="D50" s="473" t="s">
        <v>57</v>
      </c>
      <c r="E50" s="503"/>
      <c r="F50" s="496"/>
      <c r="G50" s="471" t="s">
        <v>651</v>
      </c>
      <c r="H50" s="472" t="s">
        <v>308</v>
      </c>
      <c r="I50" s="473" t="s">
        <v>57</v>
      </c>
      <c r="J50" s="458"/>
      <c r="L50" s="458"/>
      <c r="M50" s="459"/>
    </row>
    <row r="51" spans="2:13" s="456" customFormat="1" ht="19.5">
      <c r="B51" s="474" t="s">
        <v>57</v>
      </c>
      <c r="C51" s="475" t="s">
        <v>332</v>
      </c>
      <c r="D51" s="476" t="s">
        <v>284</v>
      </c>
      <c r="E51" s="503"/>
      <c r="F51" s="496"/>
      <c r="G51" s="478" t="s">
        <v>651</v>
      </c>
      <c r="H51" s="479" t="s">
        <v>251</v>
      </c>
      <c r="I51" s="480" t="s">
        <v>57</v>
      </c>
      <c r="J51" s="458"/>
      <c r="L51" s="458"/>
      <c r="M51" s="459"/>
    </row>
    <row r="52" spans="2:13" s="456" customFormat="1" ht="19.5">
      <c r="B52" s="471" t="s">
        <v>57</v>
      </c>
      <c r="C52" s="472" t="s">
        <v>333</v>
      </c>
      <c r="D52" s="473" t="s">
        <v>877</v>
      </c>
      <c r="E52" s="503"/>
      <c r="F52" s="496"/>
      <c r="G52" s="471" t="s">
        <v>57</v>
      </c>
      <c r="H52" s="472" t="s">
        <v>252</v>
      </c>
      <c r="I52" s="473" t="s">
        <v>312</v>
      </c>
      <c r="J52" s="458"/>
      <c r="L52" s="458"/>
      <c r="M52" s="459"/>
    </row>
    <row r="53" spans="2:13" s="456" customFormat="1" ht="19.5">
      <c r="B53" s="474" t="s">
        <v>57</v>
      </c>
      <c r="C53" s="475" t="s">
        <v>334</v>
      </c>
      <c r="D53" s="476" t="s">
        <v>877</v>
      </c>
      <c r="E53" s="503"/>
      <c r="F53" s="496"/>
      <c r="G53" s="478" t="s">
        <v>853</v>
      </c>
      <c r="H53" s="479" t="s">
        <v>500</v>
      </c>
      <c r="I53" s="480" t="s">
        <v>57</v>
      </c>
      <c r="J53" s="458"/>
      <c r="L53" s="458"/>
      <c r="M53" s="459"/>
    </row>
    <row r="54" spans="2:13" s="456" customFormat="1" ht="19.5">
      <c r="B54" s="471" t="s">
        <v>408</v>
      </c>
      <c r="C54" s="472" t="s">
        <v>236</v>
      </c>
      <c r="D54" s="473" t="s">
        <v>57</v>
      </c>
      <c r="E54" s="504"/>
      <c r="F54" s="498"/>
      <c r="G54" s="471" t="s">
        <v>57</v>
      </c>
      <c r="H54" s="472" t="s">
        <v>245</v>
      </c>
      <c r="I54" s="473" t="s">
        <v>427</v>
      </c>
      <c r="J54" s="458"/>
      <c r="L54" s="458"/>
      <c r="M54" s="459"/>
    </row>
    <row r="55" spans="2:13" s="456" customFormat="1" ht="19.5">
      <c r="B55" s="474" t="s">
        <v>57</v>
      </c>
      <c r="C55" s="475" t="s">
        <v>335</v>
      </c>
      <c r="D55" s="476" t="s">
        <v>877</v>
      </c>
      <c r="E55" s="457"/>
      <c r="G55" s="478" t="s">
        <v>326</v>
      </c>
      <c r="H55" s="479" t="s">
        <v>501</v>
      </c>
      <c r="I55" s="480"/>
      <c r="J55" s="458"/>
      <c r="L55" s="458"/>
      <c r="M55" s="459"/>
    </row>
    <row r="56" spans="2:13" s="456" customFormat="1" ht="19.5">
      <c r="B56" s="471" t="s">
        <v>408</v>
      </c>
      <c r="C56" s="472" t="s">
        <v>520</v>
      </c>
      <c r="D56" s="473" t="s">
        <v>57</v>
      </c>
      <c r="E56" s="457"/>
      <c r="G56" s="471" t="s">
        <v>57</v>
      </c>
      <c r="H56" s="472" t="s">
        <v>649</v>
      </c>
      <c r="I56" s="473" t="s">
        <v>314</v>
      </c>
      <c r="J56" s="458"/>
      <c r="L56" s="458"/>
      <c r="M56" s="459"/>
    </row>
    <row r="57" spans="2:13" s="456" customFormat="1" ht="20.25" thickBot="1">
      <c r="B57" s="474"/>
      <c r="C57" s="475" t="s">
        <v>515</v>
      </c>
      <c r="D57" s="476" t="s">
        <v>555</v>
      </c>
      <c r="E57" s="457"/>
      <c r="G57" s="478" t="s">
        <v>331</v>
      </c>
      <c r="H57" s="479" t="s">
        <v>503</v>
      </c>
      <c r="I57" s="480"/>
      <c r="J57" s="458"/>
      <c r="L57" s="458"/>
      <c r="M57" s="459"/>
    </row>
    <row r="58" spans="2:13" s="3" customFormat="1" ht="17.25" thickBot="1">
      <c r="B58" s="689" t="s">
        <v>878</v>
      </c>
      <c r="C58" s="690"/>
      <c r="D58" s="691"/>
      <c r="E58" s="21"/>
      <c r="G58" s="689" t="s">
        <v>143</v>
      </c>
      <c r="H58" s="690"/>
      <c r="I58" s="691"/>
      <c r="J58" s="202"/>
      <c r="L58" s="202"/>
      <c r="M58" s="455"/>
    </row>
    <row r="59" spans="2:13" s="3" customFormat="1" ht="17.25" thickBot="1">
      <c r="B59" s="481"/>
      <c r="C59" s="692"/>
      <c r="D59" s="693"/>
      <c r="E59" s="21"/>
      <c r="G59" s="481" t="s">
        <v>144</v>
      </c>
      <c r="H59" s="692" t="s">
        <v>550</v>
      </c>
      <c r="I59" s="693"/>
      <c r="J59" s="202"/>
      <c r="L59" s="202"/>
      <c r="M59" s="455"/>
    </row>
    <row r="60" spans="2:13" s="3" customFormat="1" ht="19.5">
      <c r="B60" s="498"/>
      <c r="C60" s="504"/>
      <c r="D60" s="505"/>
      <c r="E60" s="21"/>
      <c r="G60" s="458"/>
      <c r="H60" s="456"/>
      <c r="I60" s="456"/>
      <c r="J60" s="202"/>
      <c r="L60" s="202"/>
      <c r="M60" s="455"/>
    </row>
    <row r="61" spans="2:13" s="3" customFormat="1" ht="19.5">
      <c r="B61" s="456"/>
      <c r="C61" s="457"/>
      <c r="D61" s="460"/>
      <c r="E61" s="21"/>
      <c r="G61" s="458"/>
      <c r="H61" s="456"/>
      <c r="I61" s="456"/>
      <c r="J61" s="202"/>
      <c r="L61" s="202"/>
      <c r="M61" s="455"/>
    </row>
    <row r="62" spans="2:13" s="3" customFormat="1" ht="19.5">
      <c r="B62" s="456"/>
      <c r="C62" s="457"/>
      <c r="D62" s="460"/>
      <c r="E62" s="21"/>
      <c r="G62" s="458"/>
      <c r="H62" s="456"/>
      <c r="I62" s="456"/>
      <c r="J62" s="202"/>
      <c r="L62" s="202"/>
      <c r="M62" s="455"/>
    </row>
    <row r="63" spans="2:13" ht="19.5">
      <c r="B63" s="456"/>
      <c r="C63" s="457"/>
      <c r="D63" s="460"/>
      <c r="E63" s="26"/>
      <c r="F63" s="27"/>
      <c r="G63" s="202"/>
      <c r="H63" s="3"/>
      <c r="I63" s="3"/>
      <c r="J63" s="28"/>
      <c r="K63" s="27"/>
      <c r="L63" s="28"/>
      <c r="M63" s="29"/>
    </row>
    <row r="64" spans="2:9" ht="15">
      <c r="B64" s="3"/>
      <c r="C64" s="21"/>
      <c r="D64" s="163"/>
      <c r="G64" s="202"/>
      <c r="H64" s="3"/>
      <c r="I64" s="3"/>
    </row>
    <row r="65" spans="2:9" ht="15">
      <c r="B65" s="3"/>
      <c r="C65" s="21"/>
      <c r="D65" s="163"/>
      <c r="G65" s="202"/>
      <c r="H65" s="3"/>
      <c r="I65" s="3"/>
    </row>
    <row r="66" spans="2:9" ht="15">
      <c r="B66" s="3"/>
      <c r="C66" s="21"/>
      <c r="D66" s="163"/>
      <c r="G66" s="202"/>
      <c r="H66" s="3"/>
      <c r="I66" s="3"/>
    </row>
    <row r="67" spans="2:9" ht="15">
      <c r="B67" s="3"/>
      <c r="C67" s="21"/>
      <c r="D67" s="163"/>
      <c r="G67" s="202"/>
      <c r="H67" s="3"/>
      <c r="I67" s="3"/>
    </row>
    <row r="68" spans="2:9" ht="15">
      <c r="B68" s="3"/>
      <c r="C68" s="21"/>
      <c r="D68" s="163"/>
      <c r="G68" s="28"/>
      <c r="H68" s="27"/>
      <c r="I68" s="27"/>
    </row>
    <row r="69" ht="12.75">
      <c r="D69" s="25"/>
    </row>
  </sheetData>
  <sheetProtection/>
  <mergeCells count="32">
    <mergeCell ref="A1:J3"/>
    <mergeCell ref="E7:F7"/>
    <mergeCell ref="B16:D16"/>
    <mergeCell ref="B18:D18"/>
    <mergeCell ref="B19:D19"/>
    <mergeCell ref="B27:D27"/>
    <mergeCell ref="C28:D28"/>
    <mergeCell ref="G16:I16"/>
    <mergeCell ref="G19:I19"/>
    <mergeCell ref="G20:I20"/>
    <mergeCell ref="G28:I28"/>
    <mergeCell ref="H29:I29"/>
    <mergeCell ref="B37:D37"/>
    <mergeCell ref="G37:I37"/>
    <mergeCell ref="C38:D38"/>
    <mergeCell ref="H38:I38"/>
    <mergeCell ref="B30:D30"/>
    <mergeCell ref="G31:I31"/>
    <mergeCell ref="B32:D32"/>
    <mergeCell ref="G33:I33"/>
    <mergeCell ref="B33:D33"/>
    <mergeCell ref="G34:I34"/>
    <mergeCell ref="B58:D58"/>
    <mergeCell ref="C59:D59"/>
    <mergeCell ref="G58:I58"/>
    <mergeCell ref="H59:I59"/>
    <mergeCell ref="B41:D41"/>
    <mergeCell ref="G41:I41"/>
    <mergeCell ref="B43:D43"/>
    <mergeCell ref="B44:D44"/>
    <mergeCell ref="G43:I43"/>
    <mergeCell ref="G44:I44"/>
  </mergeCells>
  <printOptions/>
  <pageMargins left="0" right="0" top="0" bottom="0" header="0.5118110236220472" footer="0.5118110236220472"/>
  <pageSetup horizontalDpi="600" verticalDpi="600" orientation="landscape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34"/>
  <sheetViews>
    <sheetView zoomScalePageLayoutView="0" workbookViewId="0" topLeftCell="A1">
      <selection activeCell="A27" sqref="A27:C34"/>
    </sheetView>
  </sheetViews>
  <sheetFormatPr defaultColWidth="32.875" defaultRowHeight="12.75"/>
  <cols>
    <col min="1" max="1" width="19.125" style="22" bestFit="1" customWidth="1"/>
    <col min="2" max="2" width="15.125" style="22" customWidth="1"/>
    <col min="3" max="3" width="17.75390625" style="22" bestFit="1" customWidth="1"/>
    <col min="4" max="4" width="13.375" style="22" bestFit="1" customWidth="1"/>
    <col min="5" max="5" width="14.00390625" style="22" bestFit="1" customWidth="1"/>
    <col min="6" max="7" width="16.125" style="22" bestFit="1" customWidth="1"/>
    <col min="8" max="9" width="13.75390625" style="22" bestFit="1" customWidth="1"/>
    <col min="10" max="10" width="12.875" style="22" bestFit="1" customWidth="1"/>
    <col min="11" max="11" width="15.00390625" style="22" bestFit="1" customWidth="1"/>
    <col min="12" max="12" width="19.125" style="22" bestFit="1" customWidth="1"/>
    <col min="13" max="13" width="18.00390625" style="22" bestFit="1" customWidth="1"/>
    <col min="14" max="16384" width="32.875" style="22" customWidth="1"/>
  </cols>
  <sheetData>
    <row r="5" ht="12" thickBot="1"/>
    <row r="6" spans="1:13" s="202" customFormat="1" ht="15.75" thickBot="1">
      <c r="A6" s="212"/>
      <c r="B6" s="213" t="s">
        <v>93</v>
      </c>
      <c r="C6" s="214" t="s">
        <v>94</v>
      </c>
      <c r="D6" s="215" t="s">
        <v>95</v>
      </c>
      <c r="E6" s="216" t="s">
        <v>96</v>
      </c>
      <c r="F6" s="213" t="s">
        <v>97</v>
      </c>
      <c r="G6" s="214" t="s">
        <v>98</v>
      </c>
      <c r="H6" s="215" t="s">
        <v>99</v>
      </c>
      <c r="I6" s="216" t="s">
        <v>100</v>
      </c>
      <c r="J6" s="213" t="s">
        <v>101</v>
      </c>
      <c r="K6" s="214" t="s">
        <v>102</v>
      </c>
      <c r="L6" s="215" t="s">
        <v>103</v>
      </c>
      <c r="M6" s="217" t="s">
        <v>104</v>
      </c>
    </row>
    <row r="7" spans="1:13" s="202" customFormat="1" ht="15">
      <c r="A7" s="218" t="s">
        <v>41</v>
      </c>
      <c r="B7" s="219" t="s">
        <v>879</v>
      </c>
      <c r="C7" s="220" t="s">
        <v>67</v>
      </c>
      <c r="D7" s="221" t="s">
        <v>616</v>
      </c>
      <c r="E7" s="222" t="s">
        <v>880</v>
      </c>
      <c r="F7" s="219" t="s">
        <v>83</v>
      </c>
      <c r="G7" s="220" t="s">
        <v>68</v>
      </c>
      <c r="H7" s="221" t="s">
        <v>616</v>
      </c>
      <c r="I7" s="222" t="s">
        <v>65</v>
      </c>
      <c r="J7" s="219" t="s">
        <v>881</v>
      </c>
      <c r="K7" s="220" t="s">
        <v>882</v>
      </c>
      <c r="L7" s="221" t="s">
        <v>45</v>
      </c>
      <c r="M7" s="223" t="s">
        <v>46</v>
      </c>
    </row>
    <row r="8" spans="1:13" s="202" customFormat="1" ht="15">
      <c r="A8" s="218" t="s">
        <v>58</v>
      </c>
      <c r="B8" s="224" t="s">
        <v>879</v>
      </c>
      <c r="C8" s="225" t="s">
        <v>75</v>
      </c>
      <c r="D8" s="226" t="s">
        <v>80</v>
      </c>
      <c r="E8" s="227" t="s">
        <v>616</v>
      </c>
      <c r="F8" s="224" t="s">
        <v>65</v>
      </c>
      <c r="G8" s="225" t="s">
        <v>68</v>
      </c>
      <c r="H8" s="226" t="s">
        <v>73</v>
      </c>
      <c r="I8" s="227" t="s">
        <v>883</v>
      </c>
      <c r="J8" s="224" t="s">
        <v>881</v>
      </c>
      <c r="K8" s="225" t="s">
        <v>882</v>
      </c>
      <c r="L8" s="226" t="s">
        <v>121</v>
      </c>
      <c r="M8" s="228" t="s">
        <v>115</v>
      </c>
    </row>
    <row r="9" spans="1:13" s="202" customFormat="1" ht="15">
      <c r="A9" s="218" t="s">
        <v>42</v>
      </c>
      <c r="B9" s="224" t="s">
        <v>92</v>
      </c>
      <c r="C9" s="225" t="s">
        <v>67</v>
      </c>
      <c r="D9" s="226" t="s">
        <v>616</v>
      </c>
      <c r="E9" s="227" t="s">
        <v>85</v>
      </c>
      <c r="F9" s="224" t="s">
        <v>884</v>
      </c>
      <c r="G9" s="225" t="s">
        <v>65</v>
      </c>
      <c r="H9" s="226" t="s">
        <v>65</v>
      </c>
      <c r="I9" s="227" t="s">
        <v>616</v>
      </c>
      <c r="J9" s="224" t="s">
        <v>105</v>
      </c>
      <c r="K9" s="225" t="s">
        <v>885</v>
      </c>
      <c r="L9" s="226" t="s">
        <v>70</v>
      </c>
      <c r="M9" s="228" t="s">
        <v>47</v>
      </c>
    </row>
    <row r="10" spans="1:13" s="202" customFormat="1" ht="15">
      <c r="A10" s="218" t="s">
        <v>60</v>
      </c>
      <c r="B10" s="224" t="s">
        <v>67</v>
      </c>
      <c r="C10" s="225" t="s">
        <v>879</v>
      </c>
      <c r="D10" s="226" t="s">
        <v>616</v>
      </c>
      <c r="E10" s="227" t="s">
        <v>880</v>
      </c>
      <c r="F10" s="224" t="s">
        <v>80</v>
      </c>
      <c r="G10" s="225" t="s">
        <v>74</v>
      </c>
      <c r="H10" s="226" t="s">
        <v>73</v>
      </c>
      <c r="I10" s="227" t="s">
        <v>68</v>
      </c>
      <c r="J10" s="224" t="s">
        <v>886</v>
      </c>
      <c r="K10" s="225" t="s">
        <v>86</v>
      </c>
      <c r="L10" s="226" t="s">
        <v>121</v>
      </c>
      <c r="M10" s="228" t="s">
        <v>41</v>
      </c>
    </row>
    <row r="11" spans="1:13" s="202" customFormat="1" ht="15">
      <c r="A11" s="218" t="s">
        <v>121</v>
      </c>
      <c r="B11" s="224" t="s">
        <v>92</v>
      </c>
      <c r="C11" s="225" t="s">
        <v>67</v>
      </c>
      <c r="D11" s="226" t="s">
        <v>616</v>
      </c>
      <c r="E11" s="227" t="s">
        <v>887</v>
      </c>
      <c r="F11" s="224" t="s">
        <v>65</v>
      </c>
      <c r="G11" s="225" t="s">
        <v>888</v>
      </c>
      <c r="H11" s="226" t="s">
        <v>73</v>
      </c>
      <c r="I11" s="227" t="s">
        <v>889</v>
      </c>
      <c r="J11" s="224" t="s">
        <v>890</v>
      </c>
      <c r="K11" s="225" t="s">
        <v>105</v>
      </c>
      <c r="L11" s="226" t="s">
        <v>45</v>
      </c>
      <c r="M11" s="228" t="s">
        <v>116</v>
      </c>
    </row>
    <row r="12" spans="1:13" s="202" customFormat="1" ht="15">
      <c r="A12" s="218" t="s">
        <v>116</v>
      </c>
      <c r="B12" s="224" t="s">
        <v>92</v>
      </c>
      <c r="C12" s="225" t="s">
        <v>891</v>
      </c>
      <c r="D12" s="226" t="s">
        <v>73</v>
      </c>
      <c r="E12" s="227" t="s">
        <v>892</v>
      </c>
      <c r="F12" s="224" t="s">
        <v>65</v>
      </c>
      <c r="G12" s="225" t="s">
        <v>883</v>
      </c>
      <c r="H12" s="226" t="s">
        <v>80</v>
      </c>
      <c r="I12" s="227" t="s">
        <v>65</v>
      </c>
      <c r="J12" s="224" t="s">
        <v>893</v>
      </c>
      <c r="K12" s="225" t="s">
        <v>105</v>
      </c>
      <c r="L12" s="226" t="s">
        <v>58</v>
      </c>
      <c r="M12" s="228" t="s">
        <v>70</v>
      </c>
    </row>
    <row r="13" spans="1:13" s="202" customFormat="1" ht="15">
      <c r="A13" s="218" t="s">
        <v>71</v>
      </c>
      <c r="B13" s="224" t="s">
        <v>894</v>
      </c>
      <c r="C13" s="225" t="s">
        <v>67</v>
      </c>
      <c r="D13" s="226" t="s">
        <v>80</v>
      </c>
      <c r="E13" s="227" t="s">
        <v>880</v>
      </c>
      <c r="F13" s="224" t="s">
        <v>65</v>
      </c>
      <c r="G13" s="225" t="s">
        <v>73</v>
      </c>
      <c r="H13" s="226" t="s">
        <v>91</v>
      </c>
      <c r="I13" s="227" t="s">
        <v>895</v>
      </c>
      <c r="J13" s="224" t="s">
        <v>885</v>
      </c>
      <c r="K13" s="225" t="s">
        <v>88</v>
      </c>
      <c r="L13" s="226" t="s">
        <v>42</v>
      </c>
      <c r="M13" s="228" t="s">
        <v>43</v>
      </c>
    </row>
    <row r="14" spans="1:13" s="202" customFormat="1" ht="15">
      <c r="A14" s="218" t="s">
        <v>47</v>
      </c>
      <c r="B14" s="224" t="s">
        <v>894</v>
      </c>
      <c r="C14" s="225" t="s">
        <v>92</v>
      </c>
      <c r="D14" s="226" t="s">
        <v>889</v>
      </c>
      <c r="E14" s="227" t="s">
        <v>85</v>
      </c>
      <c r="F14" s="224" t="s">
        <v>73</v>
      </c>
      <c r="G14" s="225" t="s">
        <v>65</v>
      </c>
      <c r="H14" s="226" t="s">
        <v>888</v>
      </c>
      <c r="I14" s="227" t="s">
        <v>65</v>
      </c>
      <c r="J14" s="224" t="s">
        <v>106</v>
      </c>
      <c r="K14" s="225" t="s">
        <v>890</v>
      </c>
      <c r="L14" s="226" t="s">
        <v>116</v>
      </c>
      <c r="M14" s="228" t="s">
        <v>47</v>
      </c>
    </row>
    <row r="15" spans="1:13" s="202" customFormat="1" ht="15">
      <c r="A15" s="218" t="s">
        <v>43</v>
      </c>
      <c r="B15" s="224" t="s">
        <v>894</v>
      </c>
      <c r="C15" s="225" t="s">
        <v>107</v>
      </c>
      <c r="D15" s="226" t="s">
        <v>74</v>
      </c>
      <c r="E15" s="227" t="s">
        <v>88</v>
      </c>
      <c r="F15" s="224" t="s">
        <v>65</v>
      </c>
      <c r="G15" s="225" t="s">
        <v>73</v>
      </c>
      <c r="H15" s="226" t="s">
        <v>91</v>
      </c>
      <c r="I15" s="227" t="s">
        <v>73</v>
      </c>
      <c r="J15" s="224" t="s">
        <v>105</v>
      </c>
      <c r="K15" s="225" t="s">
        <v>885</v>
      </c>
      <c r="L15" s="226" t="s">
        <v>47</v>
      </c>
      <c r="M15" s="228" t="s">
        <v>116</v>
      </c>
    </row>
    <row r="16" spans="1:13" s="202" customFormat="1" ht="15">
      <c r="A16" s="218" t="s">
        <v>45</v>
      </c>
      <c r="B16" s="224" t="s">
        <v>92</v>
      </c>
      <c r="C16" s="225" t="s">
        <v>67</v>
      </c>
      <c r="D16" s="226" t="s">
        <v>889</v>
      </c>
      <c r="E16" s="227" t="s">
        <v>616</v>
      </c>
      <c r="F16" s="224" t="s">
        <v>73</v>
      </c>
      <c r="G16" s="225" t="s">
        <v>65</v>
      </c>
      <c r="H16" s="226" t="s">
        <v>73</v>
      </c>
      <c r="I16" s="227" t="s">
        <v>895</v>
      </c>
      <c r="J16" s="224" t="s">
        <v>881</v>
      </c>
      <c r="K16" s="225" t="s">
        <v>885</v>
      </c>
      <c r="L16" s="226" t="s">
        <v>70</v>
      </c>
      <c r="M16" s="228" t="s">
        <v>45</v>
      </c>
    </row>
    <row r="17" spans="1:13" s="202" customFormat="1" ht="15">
      <c r="A17" s="218" t="s">
        <v>59</v>
      </c>
      <c r="B17" s="224" t="s">
        <v>67</v>
      </c>
      <c r="C17" s="225" t="s">
        <v>879</v>
      </c>
      <c r="D17" s="226" t="s">
        <v>616</v>
      </c>
      <c r="E17" s="227" t="s">
        <v>895</v>
      </c>
      <c r="F17" s="224" t="s">
        <v>896</v>
      </c>
      <c r="G17" s="225" t="s">
        <v>65</v>
      </c>
      <c r="H17" s="226" t="s">
        <v>897</v>
      </c>
      <c r="I17" s="227" t="s">
        <v>80</v>
      </c>
      <c r="J17" s="224" t="s">
        <v>882</v>
      </c>
      <c r="K17" s="225" t="s">
        <v>881</v>
      </c>
      <c r="L17" s="226" t="s">
        <v>45</v>
      </c>
      <c r="M17" s="228" t="s">
        <v>59</v>
      </c>
    </row>
    <row r="18" spans="1:13" s="202" customFormat="1" ht="15">
      <c r="A18" s="218" t="s">
        <v>70</v>
      </c>
      <c r="B18" s="224" t="s">
        <v>898</v>
      </c>
      <c r="C18" s="225" t="s">
        <v>894</v>
      </c>
      <c r="D18" s="226" t="s">
        <v>892</v>
      </c>
      <c r="E18" s="227" t="s">
        <v>887</v>
      </c>
      <c r="F18" s="224" t="s">
        <v>80</v>
      </c>
      <c r="G18" s="225" t="s">
        <v>65</v>
      </c>
      <c r="H18" s="226" t="s">
        <v>73</v>
      </c>
      <c r="I18" s="227" t="s">
        <v>65</v>
      </c>
      <c r="J18" s="224" t="s">
        <v>105</v>
      </c>
      <c r="K18" s="225" t="s">
        <v>106</v>
      </c>
      <c r="L18" s="226" t="s">
        <v>45</v>
      </c>
      <c r="M18" s="228" t="s">
        <v>59</v>
      </c>
    </row>
    <row r="19" spans="1:13" s="202" customFormat="1" ht="15">
      <c r="A19" s="218" t="s">
        <v>46</v>
      </c>
      <c r="B19" s="224" t="s">
        <v>879</v>
      </c>
      <c r="C19" s="225" t="s">
        <v>67</v>
      </c>
      <c r="D19" s="226" t="s">
        <v>616</v>
      </c>
      <c r="E19" s="227" t="s">
        <v>82</v>
      </c>
      <c r="F19" s="224" t="s">
        <v>83</v>
      </c>
      <c r="G19" s="225" t="s">
        <v>896</v>
      </c>
      <c r="H19" s="226" t="s">
        <v>68</v>
      </c>
      <c r="I19" s="227" t="s">
        <v>62</v>
      </c>
      <c r="J19" s="224" t="s">
        <v>105</v>
      </c>
      <c r="K19" s="225" t="s">
        <v>885</v>
      </c>
      <c r="L19" s="226" t="s">
        <v>121</v>
      </c>
      <c r="M19" s="228" t="s">
        <v>116</v>
      </c>
    </row>
    <row r="20" spans="1:13" s="202" customFormat="1" ht="15.75" thickBot="1">
      <c r="A20" s="229" t="s">
        <v>115</v>
      </c>
      <c r="B20" s="230" t="s">
        <v>92</v>
      </c>
      <c r="C20" s="231" t="s">
        <v>879</v>
      </c>
      <c r="D20" s="232" t="s">
        <v>616</v>
      </c>
      <c r="E20" s="233" t="s">
        <v>880</v>
      </c>
      <c r="F20" s="234" t="s">
        <v>73</v>
      </c>
      <c r="G20" s="235" t="s">
        <v>884</v>
      </c>
      <c r="H20" s="232" t="s">
        <v>73</v>
      </c>
      <c r="I20" s="233" t="s">
        <v>616</v>
      </c>
      <c r="J20" s="234" t="s">
        <v>105</v>
      </c>
      <c r="K20" s="235" t="s">
        <v>881</v>
      </c>
      <c r="L20" s="232" t="s">
        <v>47</v>
      </c>
      <c r="M20" s="236" t="s">
        <v>116</v>
      </c>
    </row>
    <row r="21" spans="1:13" s="202" customFormat="1" ht="15.75" thickBot="1">
      <c r="A21" s="237"/>
      <c r="B21" s="718" t="s">
        <v>901</v>
      </c>
      <c r="C21" s="719"/>
      <c r="D21" s="713" t="s">
        <v>902</v>
      </c>
      <c r="E21" s="714"/>
      <c r="F21" s="718" t="s">
        <v>903</v>
      </c>
      <c r="G21" s="719"/>
      <c r="H21" s="713" t="s">
        <v>904</v>
      </c>
      <c r="I21" s="714"/>
      <c r="J21" s="718" t="s">
        <v>905</v>
      </c>
      <c r="K21" s="719"/>
      <c r="L21" s="713" t="s">
        <v>906</v>
      </c>
      <c r="M21" s="714"/>
    </row>
    <row r="26" ht="12" thickBot="1"/>
    <row r="27" spans="1:3" ht="15.75" thickBot="1">
      <c r="A27" s="715" t="s">
        <v>114</v>
      </c>
      <c r="B27" s="716"/>
      <c r="C27" s="717"/>
    </row>
    <row r="28" spans="1:3" ht="15">
      <c r="A28" s="209" t="s">
        <v>108</v>
      </c>
      <c r="B28" s="206" t="s">
        <v>92</v>
      </c>
      <c r="C28" s="205" t="s">
        <v>47</v>
      </c>
    </row>
    <row r="29" spans="1:3" ht="15">
      <c r="A29" s="210" t="s">
        <v>109</v>
      </c>
      <c r="B29" s="207" t="s">
        <v>616</v>
      </c>
      <c r="C29" s="203" t="s">
        <v>45</v>
      </c>
    </row>
    <row r="30" spans="1:3" ht="15">
      <c r="A30" s="210" t="s">
        <v>110</v>
      </c>
      <c r="B30" s="207" t="s">
        <v>65</v>
      </c>
      <c r="C30" s="203" t="s">
        <v>45</v>
      </c>
    </row>
    <row r="31" spans="1:3" ht="15">
      <c r="A31" s="210" t="s">
        <v>56</v>
      </c>
      <c r="B31" s="207" t="s">
        <v>73</v>
      </c>
      <c r="C31" s="203" t="s">
        <v>43</v>
      </c>
    </row>
    <row r="32" spans="1:3" ht="15">
      <c r="A32" s="210" t="s">
        <v>111</v>
      </c>
      <c r="B32" s="207" t="s">
        <v>899</v>
      </c>
      <c r="C32" s="203" t="s">
        <v>59</v>
      </c>
    </row>
    <row r="33" spans="1:3" ht="15">
      <c r="A33" s="210" t="s">
        <v>112</v>
      </c>
      <c r="B33" s="207" t="s">
        <v>105</v>
      </c>
      <c r="C33" s="203" t="s">
        <v>900</v>
      </c>
    </row>
    <row r="34" spans="1:3" ht="15.75" thickBot="1">
      <c r="A34" s="211" t="s">
        <v>113</v>
      </c>
      <c r="B34" s="208" t="s">
        <v>45</v>
      </c>
      <c r="C34" s="204"/>
    </row>
  </sheetData>
  <sheetProtection/>
  <mergeCells count="7">
    <mergeCell ref="L21:M21"/>
    <mergeCell ref="A27:C27"/>
    <mergeCell ref="B21:C21"/>
    <mergeCell ref="D21:E21"/>
    <mergeCell ref="F21:G21"/>
    <mergeCell ref="H21:I21"/>
    <mergeCell ref="J21:K2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zoomScalePageLayoutView="0" workbookViewId="0" topLeftCell="A1">
      <selection activeCell="A2" sqref="A1:G2"/>
    </sheetView>
  </sheetViews>
  <sheetFormatPr defaultColWidth="9.00390625" defaultRowHeight="12.75"/>
  <cols>
    <col min="1" max="1" width="3.00390625" style="0" bestFit="1" customWidth="1"/>
    <col min="2" max="2" width="4.375" style="0" bestFit="1" customWidth="1"/>
    <col min="3" max="3" width="17.625" style="328" bestFit="1" customWidth="1"/>
    <col min="4" max="4" width="17.25390625" style="4" bestFit="1" customWidth="1"/>
    <col min="5" max="5" width="19.375" style="0" customWidth="1"/>
    <col min="7" max="7" width="13.75390625" style="0" bestFit="1" customWidth="1"/>
  </cols>
  <sheetData>
    <row r="1" spans="1:7" ht="23.25">
      <c r="A1" s="720" t="s">
        <v>212</v>
      </c>
      <c r="B1" s="720"/>
      <c r="C1" s="720"/>
      <c r="D1" s="720"/>
      <c r="E1" s="720"/>
      <c r="F1" s="720"/>
      <c r="G1" s="720"/>
    </row>
    <row r="2" spans="1:7" ht="23.25">
      <c r="A2" s="720" t="s">
        <v>223</v>
      </c>
      <c r="B2" s="720"/>
      <c r="C2" s="720"/>
      <c r="D2" s="720"/>
      <c r="E2" s="720"/>
      <c r="F2" s="720"/>
      <c r="G2" s="720"/>
    </row>
    <row r="4" spans="1:7" s="331" customFormat="1" ht="12.75">
      <c r="A4" s="341"/>
      <c r="B4" s="341" t="s">
        <v>214</v>
      </c>
      <c r="C4" s="342">
        <v>41211</v>
      </c>
      <c r="D4" s="343" t="s">
        <v>60</v>
      </c>
      <c r="E4" s="344" t="s">
        <v>71</v>
      </c>
      <c r="F4" s="341" t="s">
        <v>226</v>
      </c>
      <c r="G4" s="341" t="s">
        <v>219</v>
      </c>
    </row>
    <row r="5" spans="1:7" s="331" customFormat="1" ht="12.75">
      <c r="A5" s="341"/>
      <c r="B5" s="341" t="s">
        <v>225</v>
      </c>
      <c r="C5" s="342">
        <v>41212</v>
      </c>
      <c r="D5" s="345" t="s">
        <v>116</v>
      </c>
      <c r="E5" s="341" t="s">
        <v>43</v>
      </c>
      <c r="F5" s="341" t="s">
        <v>391</v>
      </c>
      <c r="G5" s="341" t="s">
        <v>191</v>
      </c>
    </row>
    <row r="6" spans="1:7" s="331" customFormat="1" ht="12.75">
      <c r="A6" s="341"/>
      <c r="B6" s="341" t="s">
        <v>213</v>
      </c>
      <c r="C6" s="342">
        <v>41213</v>
      </c>
      <c r="D6" s="343" t="s">
        <v>70</v>
      </c>
      <c r="E6" s="344" t="s">
        <v>121</v>
      </c>
      <c r="F6" s="341" t="s">
        <v>130</v>
      </c>
      <c r="G6" s="341" t="s">
        <v>173</v>
      </c>
    </row>
    <row r="7" spans="1:7" s="331" customFormat="1" ht="12.75">
      <c r="A7" s="341"/>
      <c r="B7" s="341" t="s">
        <v>213</v>
      </c>
      <c r="C7" s="342">
        <v>41213</v>
      </c>
      <c r="D7" s="345" t="s">
        <v>59</v>
      </c>
      <c r="E7" s="341" t="s">
        <v>58</v>
      </c>
      <c r="F7" s="341" t="s">
        <v>245</v>
      </c>
      <c r="G7" s="341" t="s">
        <v>191</v>
      </c>
    </row>
    <row r="8" spans="1:7" s="331" customFormat="1" ht="12.75">
      <c r="A8" s="341"/>
      <c r="B8" s="341" t="s">
        <v>216</v>
      </c>
      <c r="C8" s="342">
        <v>41214</v>
      </c>
      <c r="D8" s="343" t="s">
        <v>41</v>
      </c>
      <c r="E8" s="344" t="s">
        <v>71</v>
      </c>
      <c r="F8" s="341" t="s">
        <v>77</v>
      </c>
      <c r="G8" s="341" t="s">
        <v>63</v>
      </c>
    </row>
    <row r="9" spans="1:7" s="331" customFormat="1" ht="12.75">
      <c r="A9" s="341"/>
      <c r="B9" s="341" t="s">
        <v>217</v>
      </c>
      <c r="C9" s="342">
        <v>41215</v>
      </c>
      <c r="D9" s="343" t="s">
        <v>42</v>
      </c>
      <c r="E9" s="344" t="s">
        <v>43</v>
      </c>
      <c r="F9" s="341" t="s">
        <v>128</v>
      </c>
      <c r="G9" s="341" t="s">
        <v>191</v>
      </c>
    </row>
    <row r="10" spans="1:7" s="331" customFormat="1" ht="12.75">
      <c r="A10" s="341"/>
      <c r="B10" s="341" t="s">
        <v>220</v>
      </c>
      <c r="C10" s="342">
        <v>41216</v>
      </c>
      <c r="D10" s="345" t="s">
        <v>46</v>
      </c>
      <c r="E10" s="341" t="s">
        <v>59</v>
      </c>
      <c r="F10" s="341" t="s">
        <v>290</v>
      </c>
      <c r="G10" s="341" t="s">
        <v>173</v>
      </c>
    </row>
    <row r="11" spans="1:7" s="331" customFormat="1" ht="12.75">
      <c r="A11" s="341"/>
      <c r="B11" s="341" t="s">
        <v>218</v>
      </c>
      <c r="C11" s="342">
        <v>41217</v>
      </c>
      <c r="D11" s="343" t="s">
        <v>115</v>
      </c>
      <c r="E11" s="344" t="s">
        <v>116</v>
      </c>
      <c r="F11" s="341" t="s">
        <v>128</v>
      </c>
      <c r="G11" s="341" t="s">
        <v>219</v>
      </c>
    </row>
    <row r="12" spans="1:7" s="331" customFormat="1" ht="12.75">
      <c r="A12" s="341"/>
      <c r="B12" s="341" t="s">
        <v>218</v>
      </c>
      <c r="C12" s="342">
        <v>41217</v>
      </c>
      <c r="D12" s="343" t="s">
        <v>47</v>
      </c>
      <c r="E12" s="344" t="s">
        <v>58</v>
      </c>
      <c r="F12" s="341" t="s">
        <v>297</v>
      </c>
      <c r="G12" s="341" t="s">
        <v>63</v>
      </c>
    </row>
    <row r="13" spans="1:7" s="331" customFormat="1" ht="12.75">
      <c r="A13" s="341"/>
      <c r="B13" s="341" t="s">
        <v>214</v>
      </c>
      <c r="C13" s="342">
        <v>41218</v>
      </c>
      <c r="D13" s="343" t="s">
        <v>60</v>
      </c>
      <c r="E13" s="344" t="s">
        <v>42</v>
      </c>
      <c r="F13" s="341" t="s">
        <v>198</v>
      </c>
      <c r="G13" s="341" t="s">
        <v>219</v>
      </c>
    </row>
    <row r="14" spans="1:7" s="331" customFormat="1" ht="12.75">
      <c r="A14" s="341"/>
      <c r="B14" s="341" t="s">
        <v>214</v>
      </c>
      <c r="C14" s="342">
        <v>41218</v>
      </c>
      <c r="D14" s="343" t="s">
        <v>41</v>
      </c>
      <c r="E14" s="344" t="s">
        <v>121</v>
      </c>
      <c r="F14" s="341" t="s">
        <v>226</v>
      </c>
      <c r="G14" s="341" t="s">
        <v>63</v>
      </c>
    </row>
    <row r="15" spans="1:7" s="331" customFormat="1" ht="12.75">
      <c r="A15" s="341"/>
      <c r="B15" s="341" t="s">
        <v>213</v>
      </c>
      <c r="C15" s="342">
        <v>41220</v>
      </c>
      <c r="D15" s="343" t="s">
        <v>45</v>
      </c>
      <c r="E15" s="344" t="s">
        <v>116</v>
      </c>
      <c r="F15" s="341" t="s">
        <v>325</v>
      </c>
      <c r="G15" s="341" t="s">
        <v>173</v>
      </c>
    </row>
    <row r="16" spans="1:7" s="331" customFormat="1" ht="12.75">
      <c r="A16" s="356"/>
      <c r="B16" s="356" t="s">
        <v>217</v>
      </c>
      <c r="C16" s="357">
        <v>41222</v>
      </c>
      <c r="D16" s="358" t="s">
        <v>43</v>
      </c>
      <c r="E16" s="359" t="s">
        <v>59</v>
      </c>
      <c r="F16" s="356" t="s">
        <v>215</v>
      </c>
      <c r="G16" s="356" t="s">
        <v>191</v>
      </c>
    </row>
    <row r="17" spans="1:7" s="331" customFormat="1" ht="12.75">
      <c r="A17" s="341"/>
      <c r="B17" s="341" t="s">
        <v>217</v>
      </c>
      <c r="C17" s="342">
        <v>41222</v>
      </c>
      <c r="D17" s="343" t="s">
        <v>121</v>
      </c>
      <c r="E17" s="344" t="s">
        <v>45</v>
      </c>
      <c r="F17" s="341" t="s">
        <v>134</v>
      </c>
      <c r="G17" s="341" t="s">
        <v>173</v>
      </c>
    </row>
    <row r="18" spans="1:7" s="331" customFormat="1" ht="12.75">
      <c r="A18" s="341"/>
      <c r="B18" s="341" t="s">
        <v>218</v>
      </c>
      <c r="C18" s="342">
        <v>41224</v>
      </c>
      <c r="D18" s="343" t="s">
        <v>115</v>
      </c>
      <c r="E18" s="344" t="s">
        <v>59</v>
      </c>
      <c r="F18" s="341" t="s">
        <v>338</v>
      </c>
      <c r="G18" s="341" t="s">
        <v>219</v>
      </c>
    </row>
    <row r="19" spans="1:7" s="331" customFormat="1" ht="12.75">
      <c r="A19" s="341"/>
      <c r="B19" s="341" t="s">
        <v>218</v>
      </c>
      <c r="C19" s="342">
        <v>41224</v>
      </c>
      <c r="D19" s="343" t="s">
        <v>47</v>
      </c>
      <c r="E19" s="344" t="s">
        <v>70</v>
      </c>
      <c r="F19" s="341" t="s">
        <v>350</v>
      </c>
      <c r="G19" s="341" t="s">
        <v>63</v>
      </c>
    </row>
    <row r="20" spans="1:7" s="331" customFormat="1" ht="12.75">
      <c r="A20" s="341"/>
      <c r="B20" s="341" t="s">
        <v>218</v>
      </c>
      <c r="C20" s="342">
        <v>41224</v>
      </c>
      <c r="D20" s="343" t="s">
        <v>45</v>
      </c>
      <c r="E20" s="344" t="s">
        <v>71</v>
      </c>
      <c r="F20" s="341" t="s">
        <v>283</v>
      </c>
      <c r="G20" s="341" t="s">
        <v>173</v>
      </c>
    </row>
    <row r="21" spans="1:7" s="331" customFormat="1" ht="12.75">
      <c r="A21" s="341"/>
      <c r="B21" s="341" t="s">
        <v>218</v>
      </c>
      <c r="C21" s="342">
        <v>41224</v>
      </c>
      <c r="D21" s="343" t="s">
        <v>46</v>
      </c>
      <c r="E21" s="344" t="s">
        <v>58</v>
      </c>
      <c r="F21" s="341" t="s">
        <v>392</v>
      </c>
      <c r="G21" s="341" t="s">
        <v>173</v>
      </c>
    </row>
    <row r="22" spans="1:7" s="331" customFormat="1" ht="12.75">
      <c r="A22" s="341"/>
      <c r="B22" s="341" t="s">
        <v>214</v>
      </c>
      <c r="C22" s="342">
        <v>41225</v>
      </c>
      <c r="D22" s="343" t="s">
        <v>60</v>
      </c>
      <c r="E22" s="344" t="s">
        <v>46</v>
      </c>
      <c r="F22" s="341" t="s">
        <v>381</v>
      </c>
      <c r="G22" s="341" t="s">
        <v>219</v>
      </c>
    </row>
    <row r="23" spans="1:7" s="331" customFormat="1" ht="12.75">
      <c r="A23" s="341"/>
      <c r="B23" s="341" t="s">
        <v>213</v>
      </c>
      <c r="C23" s="342">
        <v>41227</v>
      </c>
      <c r="D23" s="343" t="s">
        <v>42</v>
      </c>
      <c r="E23" s="344" t="s">
        <v>71</v>
      </c>
      <c r="F23" s="341" t="s">
        <v>132</v>
      </c>
      <c r="G23" s="341" t="s">
        <v>63</v>
      </c>
    </row>
    <row r="24" spans="1:7" s="331" customFormat="1" ht="12.75">
      <c r="A24" s="341"/>
      <c r="B24" s="341" t="s">
        <v>213</v>
      </c>
      <c r="C24" s="342">
        <v>41227</v>
      </c>
      <c r="D24" s="343" t="s">
        <v>59</v>
      </c>
      <c r="E24" s="344" t="s">
        <v>116</v>
      </c>
      <c r="F24" s="341" t="s">
        <v>199</v>
      </c>
      <c r="G24" s="341" t="s">
        <v>191</v>
      </c>
    </row>
    <row r="25" spans="1:7" s="331" customFormat="1" ht="12.75">
      <c r="A25" s="341"/>
      <c r="B25" s="341" t="s">
        <v>217</v>
      </c>
      <c r="C25" s="342">
        <v>41229</v>
      </c>
      <c r="D25" s="343" t="s">
        <v>43</v>
      </c>
      <c r="E25" s="344" t="s">
        <v>58</v>
      </c>
      <c r="F25" s="341" t="s">
        <v>131</v>
      </c>
      <c r="G25" s="341" t="s">
        <v>191</v>
      </c>
    </row>
    <row r="26" spans="1:7" s="331" customFormat="1" ht="12.75">
      <c r="A26" s="341"/>
      <c r="B26" s="341" t="s">
        <v>217</v>
      </c>
      <c r="C26" s="342">
        <v>41229</v>
      </c>
      <c r="D26" s="343" t="s">
        <v>121</v>
      </c>
      <c r="E26" s="344" t="s">
        <v>60</v>
      </c>
      <c r="F26" s="341" t="s">
        <v>332</v>
      </c>
      <c r="G26" s="341" t="s">
        <v>173</v>
      </c>
    </row>
    <row r="27" spans="1:7" s="331" customFormat="1" ht="12.75">
      <c r="A27" s="341"/>
      <c r="B27" s="341" t="s">
        <v>220</v>
      </c>
      <c r="C27" s="342">
        <v>41230</v>
      </c>
      <c r="D27" s="343" t="s">
        <v>116</v>
      </c>
      <c r="E27" s="344" t="s">
        <v>46</v>
      </c>
      <c r="F27" s="341" t="s">
        <v>369</v>
      </c>
      <c r="G27" s="341" t="s">
        <v>173</v>
      </c>
    </row>
    <row r="28" spans="1:7" s="331" customFormat="1" ht="12.75">
      <c r="A28" s="341"/>
      <c r="B28" s="341" t="s">
        <v>218</v>
      </c>
      <c r="C28" s="342">
        <v>41231</v>
      </c>
      <c r="D28" s="343" t="s">
        <v>115</v>
      </c>
      <c r="E28" s="344" t="s">
        <v>71</v>
      </c>
      <c r="F28" s="341" t="s">
        <v>393</v>
      </c>
      <c r="G28" s="341" t="s">
        <v>219</v>
      </c>
    </row>
    <row r="29" spans="1:7" s="331" customFormat="1" ht="12.75">
      <c r="A29" s="341"/>
      <c r="B29" s="341" t="s">
        <v>218</v>
      </c>
      <c r="C29" s="342">
        <v>41231</v>
      </c>
      <c r="D29" s="345" t="s">
        <v>47</v>
      </c>
      <c r="E29" s="341" t="s">
        <v>59</v>
      </c>
      <c r="F29" s="341" t="s">
        <v>130</v>
      </c>
      <c r="G29" s="341" t="s">
        <v>63</v>
      </c>
    </row>
    <row r="30" spans="1:7" s="331" customFormat="1" ht="12.75">
      <c r="A30" s="341"/>
      <c r="B30" s="341" t="s">
        <v>218</v>
      </c>
      <c r="C30" s="342">
        <v>41231</v>
      </c>
      <c r="D30" s="343" t="s">
        <v>42</v>
      </c>
      <c r="E30" s="344" t="s">
        <v>70</v>
      </c>
      <c r="F30" s="341" t="s">
        <v>252</v>
      </c>
      <c r="G30" s="341" t="s">
        <v>173</v>
      </c>
    </row>
    <row r="31" spans="1:7" s="331" customFormat="1" ht="12.75">
      <c r="A31" s="341"/>
      <c r="B31" s="341" t="s">
        <v>225</v>
      </c>
      <c r="C31" s="342">
        <v>41233</v>
      </c>
      <c r="D31" s="345" t="s">
        <v>43</v>
      </c>
      <c r="E31" s="341" t="s">
        <v>70</v>
      </c>
      <c r="F31" s="341" t="s">
        <v>200</v>
      </c>
      <c r="G31" s="341" t="s">
        <v>191</v>
      </c>
    </row>
    <row r="32" spans="1:7" s="331" customFormat="1" ht="12.75">
      <c r="A32" s="341"/>
      <c r="B32" s="341" t="s">
        <v>213</v>
      </c>
      <c r="C32" s="342">
        <v>41234</v>
      </c>
      <c r="D32" s="343" t="s">
        <v>47</v>
      </c>
      <c r="E32" s="344" t="s">
        <v>45</v>
      </c>
      <c r="F32" s="341" t="s">
        <v>198</v>
      </c>
      <c r="G32" s="341" t="s">
        <v>63</v>
      </c>
    </row>
    <row r="33" spans="1:7" s="331" customFormat="1" ht="12.75">
      <c r="A33" s="341"/>
      <c r="B33" s="341" t="s">
        <v>217</v>
      </c>
      <c r="C33" s="342">
        <v>41236</v>
      </c>
      <c r="D33" s="343" t="s">
        <v>121</v>
      </c>
      <c r="E33" s="344" t="s">
        <v>115</v>
      </c>
      <c r="F33" s="341" t="s">
        <v>308</v>
      </c>
      <c r="G33" s="341" t="s">
        <v>173</v>
      </c>
    </row>
    <row r="34" spans="1:7" s="331" customFormat="1" ht="12.75">
      <c r="A34" s="341"/>
      <c r="B34" s="341" t="s">
        <v>218</v>
      </c>
      <c r="C34" s="342">
        <v>41238</v>
      </c>
      <c r="D34" s="343" t="s">
        <v>47</v>
      </c>
      <c r="E34" s="344" t="s">
        <v>116</v>
      </c>
      <c r="F34" s="341" t="s">
        <v>126</v>
      </c>
      <c r="G34" s="341" t="s">
        <v>63</v>
      </c>
    </row>
    <row r="35" spans="1:7" s="331" customFormat="1" ht="12.75">
      <c r="A35" s="341"/>
      <c r="B35" s="341" t="s">
        <v>218</v>
      </c>
      <c r="C35" s="342">
        <v>41238</v>
      </c>
      <c r="D35" s="343" t="s">
        <v>71</v>
      </c>
      <c r="E35" s="344" t="s">
        <v>46</v>
      </c>
      <c r="F35" s="341" t="s">
        <v>77</v>
      </c>
      <c r="G35" s="341" t="s">
        <v>173</v>
      </c>
    </row>
    <row r="36" spans="1:7" s="331" customFormat="1" ht="12.75">
      <c r="A36" s="341"/>
      <c r="B36" s="341" t="s">
        <v>214</v>
      </c>
      <c r="C36" s="342">
        <v>41239</v>
      </c>
      <c r="D36" s="343" t="s">
        <v>60</v>
      </c>
      <c r="E36" s="344" t="s">
        <v>58</v>
      </c>
      <c r="F36" s="341" t="s">
        <v>126</v>
      </c>
      <c r="G36" s="341" t="s">
        <v>219</v>
      </c>
    </row>
    <row r="37" spans="1:7" s="331" customFormat="1" ht="12.75">
      <c r="A37" s="341"/>
      <c r="B37" s="341" t="s">
        <v>214</v>
      </c>
      <c r="C37" s="342">
        <v>41239</v>
      </c>
      <c r="D37" s="343" t="s">
        <v>41</v>
      </c>
      <c r="E37" s="344" t="s">
        <v>70</v>
      </c>
      <c r="F37" s="341" t="s">
        <v>381</v>
      </c>
      <c r="G37" s="341" t="s">
        <v>63</v>
      </c>
    </row>
    <row r="38" spans="1:7" s="331" customFormat="1" ht="12.75">
      <c r="A38" s="341"/>
      <c r="B38" s="341" t="s">
        <v>225</v>
      </c>
      <c r="C38" s="342">
        <v>41240</v>
      </c>
      <c r="D38" s="343" t="s">
        <v>43</v>
      </c>
      <c r="E38" s="344" t="s">
        <v>45</v>
      </c>
      <c r="F38" s="341" t="s">
        <v>236</v>
      </c>
      <c r="G38" s="341" t="s">
        <v>191</v>
      </c>
    </row>
    <row r="39" spans="1:7" s="331" customFormat="1" ht="12.75">
      <c r="A39" s="341"/>
      <c r="B39" s="341"/>
      <c r="C39" s="342">
        <v>41241</v>
      </c>
      <c r="D39" s="343" t="s">
        <v>45</v>
      </c>
      <c r="E39" s="344" t="s">
        <v>46</v>
      </c>
      <c r="F39" s="341" t="s">
        <v>245</v>
      </c>
      <c r="G39" s="341" t="s">
        <v>173</v>
      </c>
    </row>
    <row r="40" spans="1:7" s="331" customFormat="1" ht="12.75">
      <c r="A40" s="341"/>
      <c r="B40" s="341" t="s">
        <v>213</v>
      </c>
      <c r="C40" s="342">
        <v>41241</v>
      </c>
      <c r="D40" s="343" t="s">
        <v>121</v>
      </c>
      <c r="E40" s="344" t="s">
        <v>59</v>
      </c>
      <c r="F40" s="341" t="s">
        <v>129</v>
      </c>
      <c r="G40" s="341" t="s">
        <v>173</v>
      </c>
    </row>
    <row r="41" spans="1:7" s="331" customFormat="1" ht="12.75">
      <c r="A41" s="341"/>
      <c r="B41" s="341" t="s">
        <v>216</v>
      </c>
      <c r="C41" s="342">
        <v>41242</v>
      </c>
      <c r="D41" s="343" t="s">
        <v>41</v>
      </c>
      <c r="E41" s="344" t="s">
        <v>115</v>
      </c>
      <c r="F41" s="341" t="s">
        <v>252</v>
      </c>
      <c r="G41" s="341" t="s">
        <v>63</v>
      </c>
    </row>
    <row r="42" spans="1:7" s="331" customFormat="1" ht="12.75">
      <c r="A42" s="356"/>
      <c r="B42" s="356" t="s">
        <v>217</v>
      </c>
      <c r="C42" s="357">
        <v>41243</v>
      </c>
      <c r="D42" s="358" t="s">
        <v>43</v>
      </c>
      <c r="E42" s="359" t="s">
        <v>71</v>
      </c>
      <c r="F42" s="356" t="s">
        <v>215</v>
      </c>
      <c r="G42" s="356" t="s">
        <v>191</v>
      </c>
    </row>
    <row r="43" spans="1:7" s="331" customFormat="1" ht="12.75">
      <c r="A43" s="341"/>
      <c r="B43" s="341" t="s">
        <v>220</v>
      </c>
      <c r="C43" s="342">
        <v>41244</v>
      </c>
      <c r="D43" s="343" t="s">
        <v>116</v>
      </c>
      <c r="E43" s="344" t="s">
        <v>58</v>
      </c>
      <c r="F43" s="341" t="s">
        <v>338</v>
      </c>
      <c r="G43" s="341" t="s">
        <v>173</v>
      </c>
    </row>
    <row r="44" spans="1:7" s="331" customFormat="1" ht="12.75">
      <c r="A44" s="341"/>
      <c r="B44" s="341" t="s">
        <v>218</v>
      </c>
      <c r="C44" s="342">
        <v>41245</v>
      </c>
      <c r="D44" s="343" t="s">
        <v>47</v>
      </c>
      <c r="E44" s="344" t="s">
        <v>42</v>
      </c>
      <c r="F44" s="341" t="s">
        <v>77</v>
      </c>
      <c r="G44" s="341" t="s">
        <v>63</v>
      </c>
    </row>
    <row r="45" spans="1:7" s="331" customFormat="1" ht="12.75">
      <c r="A45" s="341"/>
      <c r="B45" s="341" t="s">
        <v>218</v>
      </c>
      <c r="C45" s="342">
        <v>41245</v>
      </c>
      <c r="D45" s="345" t="s">
        <v>46</v>
      </c>
      <c r="E45" s="341" t="s">
        <v>70</v>
      </c>
      <c r="F45" s="341" t="s">
        <v>245</v>
      </c>
      <c r="G45" s="341" t="s">
        <v>173</v>
      </c>
    </row>
    <row r="46" spans="3:7" s="331" customFormat="1" ht="12.75">
      <c r="C46" s="329"/>
      <c r="D46" s="330" t="s">
        <v>57</v>
      </c>
      <c r="E46" s="331" t="s">
        <v>57</v>
      </c>
      <c r="G46" s="331" t="s">
        <v>57</v>
      </c>
    </row>
    <row r="47" spans="1:7" s="331" customFormat="1" ht="23.25">
      <c r="A47" s="720" t="s">
        <v>212</v>
      </c>
      <c r="B47" s="720"/>
      <c r="C47" s="720"/>
      <c r="D47" s="720"/>
      <c r="E47" s="720"/>
      <c r="F47" s="720"/>
      <c r="G47" s="720"/>
    </row>
    <row r="48" spans="1:7" s="331" customFormat="1" ht="23.25">
      <c r="A48" s="720" t="s">
        <v>451</v>
      </c>
      <c r="B48" s="720"/>
      <c r="C48" s="720"/>
      <c r="D48" s="720"/>
      <c r="E48" s="720"/>
      <c r="F48" s="720"/>
      <c r="G48" s="720"/>
    </row>
    <row r="49" spans="1:7" s="331" customFormat="1" ht="12.75">
      <c r="A49"/>
      <c r="B49"/>
      <c r="C49" s="328"/>
      <c r="D49" s="4" t="s">
        <v>57</v>
      </c>
      <c r="E49" t="s">
        <v>57</v>
      </c>
      <c r="F49"/>
      <c r="G49" t="s">
        <v>57</v>
      </c>
    </row>
    <row r="50" spans="1:7" s="331" customFormat="1" ht="12.75">
      <c r="A50" s="341"/>
      <c r="B50" s="341" t="s">
        <v>214</v>
      </c>
      <c r="C50" s="342">
        <v>41246</v>
      </c>
      <c r="D50" s="343" t="s">
        <v>60</v>
      </c>
      <c r="E50" s="344" t="s">
        <v>115</v>
      </c>
      <c r="F50" s="341" t="s">
        <v>485</v>
      </c>
      <c r="G50" s="341" t="s">
        <v>219</v>
      </c>
    </row>
    <row r="51" spans="1:7" s="331" customFormat="1" ht="12.75">
      <c r="A51" s="341"/>
      <c r="B51" s="341" t="s">
        <v>214</v>
      </c>
      <c r="C51" s="342">
        <v>41246</v>
      </c>
      <c r="D51" s="345" t="s">
        <v>41</v>
      </c>
      <c r="E51" s="341" t="s">
        <v>116</v>
      </c>
      <c r="F51" s="341" t="s">
        <v>456</v>
      </c>
      <c r="G51" s="341" t="s">
        <v>63</v>
      </c>
    </row>
    <row r="52" spans="1:7" s="331" customFormat="1" ht="12.75">
      <c r="A52" s="341"/>
      <c r="B52" s="341" t="s">
        <v>225</v>
      </c>
      <c r="C52" s="342">
        <v>41247</v>
      </c>
      <c r="D52" s="343" t="s">
        <v>43</v>
      </c>
      <c r="E52" s="344" t="s">
        <v>71</v>
      </c>
      <c r="F52" s="341" t="s">
        <v>283</v>
      </c>
      <c r="G52" s="341" t="s">
        <v>191</v>
      </c>
    </row>
    <row r="53" spans="1:7" s="331" customFormat="1" ht="12.75">
      <c r="A53" s="341"/>
      <c r="B53" s="341" t="s">
        <v>213</v>
      </c>
      <c r="C53" s="342">
        <v>41248</v>
      </c>
      <c r="D53" s="345" t="s">
        <v>47</v>
      </c>
      <c r="E53" s="341" t="s">
        <v>121</v>
      </c>
      <c r="F53" s="341" t="s">
        <v>466</v>
      </c>
      <c r="G53" s="341" t="s">
        <v>173</v>
      </c>
    </row>
    <row r="54" spans="1:7" s="331" customFormat="1" ht="12.75">
      <c r="A54" s="341"/>
      <c r="B54" s="341" t="s">
        <v>216</v>
      </c>
      <c r="C54" s="342">
        <v>41249</v>
      </c>
      <c r="D54" s="343" t="s">
        <v>60</v>
      </c>
      <c r="E54" s="344" t="s">
        <v>116</v>
      </c>
      <c r="F54" s="341" t="s">
        <v>69</v>
      </c>
      <c r="G54" s="341" t="s">
        <v>219</v>
      </c>
    </row>
    <row r="55" spans="1:7" s="331" customFormat="1" ht="12.75">
      <c r="A55" s="341"/>
      <c r="B55" s="341" t="s">
        <v>217</v>
      </c>
      <c r="C55" s="342">
        <v>41250</v>
      </c>
      <c r="D55" s="343" t="s">
        <v>43</v>
      </c>
      <c r="E55" s="344" t="s">
        <v>115</v>
      </c>
      <c r="F55" s="341" t="s">
        <v>226</v>
      </c>
      <c r="G55" s="341" t="s">
        <v>191</v>
      </c>
    </row>
    <row r="56" spans="1:7" s="331" customFormat="1" ht="12.75">
      <c r="A56" s="341"/>
      <c r="B56" s="341" t="s">
        <v>218</v>
      </c>
      <c r="C56" s="342">
        <v>41252</v>
      </c>
      <c r="D56" s="345" t="s">
        <v>46</v>
      </c>
      <c r="E56" s="341" t="s">
        <v>42</v>
      </c>
      <c r="F56" s="341" t="s">
        <v>136</v>
      </c>
      <c r="G56" s="341" t="s">
        <v>173</v>
      </c>
    </row>
    <row r="57" spans="1:7" s="331" customFormat="1" ht="12.75">
      <c r="A57" s="341"/>
      <c r="B57" s="341" t="s">
        <v>218</v>
      </c>
      <c r="C57" s="342">
        <v>41252</v>
      </c>
      <c r="D57" s="343" t="s">
        <v>115</v>
      </c>
      <c r="E57" s="344" t="s">
        <v>47</v>
      </c>
      <c r="F57" s="341" t="s">
        <v>131</v>
      </c>
      <c r="G57" s="341" t="s">
        <v>219</v>
      </c>
    </row>
    <row r="58" spans="1:7" s="331" customFormat="1" ht="12.75">
      <c r="A58" s="341"/>
      <c r="B58" s="341" t="s">
        <v>218</v>
      </c>
      <c r="C58" s="342">
        <v>41252</v>
      </c>
      <c r="D58" s="343" t="s">
        <v>70</v>
      </c>
      <c r="E58" s="344" t="s">
        <v>71</v>
      </c>
      <c r="F58" s="341" t="s">
        <v>192</v>
      </c>
      <c r="G58" s="341" t="s">
        <v>173</v>
      </c>
    </row>
    <row r="59" spans="1:7" s="331" customFormat="1" ht="12.75">
      <c r="A59" s="341"/>
      <c r="B59" s="341" t="s">
        <v>214</v>
      </c>
      <c r="C59" s="342">
        <v>41253</v>
      </c>
      <c r="D59" s="343" t="s">
        <v>41</v>
      </c>
      <c r="E59" s="344" t="s">
        <v>59</v>
      </c>
      <c r="F59" s="341" t="s">
        <v>369</v>
      </c>
      <c r="G59" s="341" t="s">
        <v>63</v>
      </c>
    </row>
    <row r="60" spans="1:7" s="331" customFormat="1" ht="12.75">
      <c r="A60" s="341"/>
      <c r="B60" s="341" t="s">
        <v>213</v>
      </c>
      <c r="C60" s="342">
        <v>41255</v>
      </c>
      <c r="D60" s="343" t="s">
        <v>42</v>
      </c>
      <c r="E60" s="344" t="s">
        <v>45</v>
      </c>
      <c r="F60" s="341" t="s">
        <v>515</v>
      </c>
      <c r="G60" s="341" t="s">
        <v>173</v>
      </c>
    </row>
    <row r="61" spans="1:7" s="331" customFormat="1" ht="12.75">
      <c r="A61" s="341"/>
      <c r="B61" s="341" t="s">
        <v>213</v>
      </c>
      <c r="C61" s="342">
        <v>41255</v>
      </c>
      <c r="D61" s="343" t="s">
        <v>121</v>
      </c>
      <c r="E61" s="344" t="s">
        <v>46</v>
      </c>
      <c r="F61" s="341" t="s">
        <v>77</v>
      </c>
      <c r="G61" s="341" t="s">
        <v>173</v>
      </c>
    </row>
    <row r="62" spans="1:7" s="331" customFormat="1" ht="12.75">
      <c r="A62" s="341"/>
      <c r="B62" s="341" t="s">
        <v>213</v>
      </c>
      <c r="C62" s="342">
        <v>41255</v>
      </c>
      <c r="D62" s="343" t="s">
        <v>59</v>
      </c>
      <c r="E62" s="344" t="s">
        <v>70</v>
      </c>
      <c r="F62" s="341" t="s">
        <v>251</v>
      </c>
      <c r="G62" s="341" t="s">
        <v>191</v>
      </c>
    </row>
    <row r="63" spans="1:7" s="331" customFormat="1" ht="12.75">
      <c r="A63" s="341"/>
      <c r="B63" s="341" t="s">
        <v>216</v>
      </c>
      <c r="C63" s="342">
        <v>41256</v>
      </c>
      <c r="D63" s="343" t="s">
        <v>41</v>
      </c>
      <c r="E63" s="344" t="s">
        <v>45</v>
      </c>
      <c r="F63" s="341" t="s">
        <v>127</v>
      </c>
      <c r="G63" s="341" t="s">
        <v>63</v>
      </c>
    </row>
    <row r="64" spans="1:7" s="331" customFormat="1" ht="12.75">
      <c r="A64" s="341"/>
      <c r="B64" s="341" t="s">
        <v>216</v>
      </c>
      <c r="C64" s="342">
        <v>41256</v>
      </c>
      <c r="D64" s="343" t="s">
        <v>60</v>
      </c>
      <c r="E64" s="344" t="s">
        <v>47</v>
      </c>
      <c r="F64" s="341" t="s">
        <v>130</v>
      </c>
      <c r="G64" s="341" t="s">
        <v>219</v>
      </c>
    </row>
    <row r="65" spans="1:7" s="331" customFormat="1" ht="12.75">
      <c r="A65" s="341"/>
      <c r="B65" s="341" t="s">
        <v>218</v>
      </c>
      <c r="C65" s="342">
        <v>41259</v>
      </c>
      <c r="D65" s="343" t="s">
        <v>115</v>
      </c>
      <c r="E65" s="344" t="s">
        <v>45</v>
      </c>
      <c r="F65" s="341" t="s">
        <v>538</v>
      </c>
      <c r="G65" s="341" t="s">
        <v>219</v>
      </c>
    </row>
    <row r="66" spans="1:7" s="331" customFormat="1" ht="12.75">
      <c r="A66" s="341"/>
      <c r="B66" s="341" t="s">
        <v>218</v>
      </c>
      <c r="C66" s="342">
        <v>41259</v>
      </c>
      <c r="D66" s="343" t="s">
        <v>121</v>
      </c>
      <c r="E66" s="344" t="s">
        <v>45</v>
      </c>
      <c r="F66" s="341" t="s">
        <v>126</v>
      </c>
      <c r="G66" s="341" t="s">
        <v>63</v>
      </c>
    </row>
    <row r="67" spans="1:7" s="331" customFormat="1" ht="12.75">
      <c r="A67" s="341"/>
      <c r="B67" s="341" t="s">
        <v>218</v>
      </c>
      <c r="C67" s="342">
        <v>41259</v>
      </c>
      <c r="D67" s="343" t="s">
        <v>46</v>
      </c>
      <c r="E67" s="344" t="s">
        <v>47</v>
      </c>
      <c r="F67" s="341" t="s">
        <v>124</v>
      </c>
      <c r="G67" s="341" t="s">
        <v>173</v>
      </c>
    </row>
    <row r="68" spans="1:7" s="331" customFormat="1" ht="12.75">
      <c r="A68" s="341"/>
      <c r="B68" s="341" t="s">
        <v>214</v>
      </c>
      <c r="C68" s="342">
        <v>41260</v>
      </c>
      <c r="D68" s="343" t="s">
        <v>46</v>
      </c>
      <c r="E68" s="344" t="s">
        <v>41</v>
      </c>
      <c r="F68" s="341" t="s">
        <v>453</v>
      </c>
      <c r="G68" s="341" t="s">
        <v>63</v>
      </c>
    </row>
    <row r="69" spans="1:7" s="331" customFormat="1" ht="12.75">
      <c r="A69" s="341"/>
      <c r="B69" s="341" t="s">
        <v>225</v>
      </c>
      <c r="C69" s="342">
        <v>41261</v>
      </c>
      <c r="D69" s="343" t="s">
        <v>43</v>
      </c>
      <c r="E69" s="344" t="s">
        <v>59</v>
      </c>
      <c r="F69" s="341" t="s">
        <v>453</v>
      </c>
      <c r="G69" s="341" t="s">
        <v>191</v>
      </c>
    </row>
    <row r="70" spans="1:7" s="331" customFormat="1" ht="12.75">
      <c r="A70" s="341"/>
      <c r="B70" s="341" t="s">
        <v>213</v>
      </c>
      <c r="C70" s="342">
        <v>41262</v>
      </c>
      <c r="D70" s="343" t="s">
        <v>45</v>
      </c>
      <c r="E70" s="344" t="s">
        <v>58</v>
      </c>
      <c r="F70" s="341" t="s">
        <v>215</v>
      </c>
      <c r="G70" s="341" t="s">
        <v>173</v>
      </c>
    </row>
    <row r="71" spans="1:7" s="331" customFormat="1" ht="12.75">
      <c r="A71" s="341"/>
      <c r="B71" s="341" t="s">
        <v>213</v>
      </c>
      <c r="C71" s="342">
        <v>41262</v>
      </c>
      <c r="D71" s="343" t="s">
        <v>121</v>
      </c>
      <c r="E71" s="344" t="s">
        <v>71</v>
      </c>
      <c r="F71" s="341" t="s">
        <v>222</v>
      </c>
      <c r="G71" s="341" t="s">
        <v>173</v>
      </c>
    </row>
    <row r="72" spans="1:7" s="331" customFormat="1" ht="12.75">
      <c r="A72" s="341"/>
      <c r="B72" s="341" t="s">
        <v>213</v>
      </c>
      <c r="C72" s="342">
        <v>41262</v>
      </c>
      <c r="D72" s="343" t="s">
        <v>59</v>
      </c>
      <c r="E72" s="344" t="s">
        <v>42</v>
      </c>
      <c r="F72" s="341" t="s">
        <v>454</v>
      </c>
      <c r="G72" s="341" t="s">
        <v>191</v>
      </c>
    </row>
    <row r="73" spans="1:7" s="331" customFormat="1" ht="12.75">
      <c r="A73" s="341"/>
      <c r="B73" s="341" t="s">
        <v>216</v>
      </c>
      <c r="C73" s="342">
        <v>41263</v>
      </c>
      <c r="D73" s="343" t="s">
        <v>60</v>
      </c>
      <c r="E73" s="344" t="s">
        <v>70</v>
      </c>
      <c r="F73" s="341" t="s">
        <v>452</v>
      </c>
      <c r="G73" s="341" t="s">
        <v>219</v>
      </c>
    </row>
    <row r="74" spans="1:7" ht="12.75">
      <c r="A74" s="341"/>
      <c r="B74" s="356" t="s">
        <v>216</v>
      </c>
      <c r="C74" s="357">
        <v>41263</v>
      </c>
      <c r="D74" s="358" t="s">
        <v>47</v>
      </c>
      <c r="E74" s="359" t="s">
        <v>41</v>
      </c>
      <c r="F74" s="356" t="s">
        <v>215</v>
      </c>
      <c r="G74" s="356" t="s">
        <v>63</v>
      </c>
    </row>
    <row r="75" spans="1:7" ht="12.75">
      <c r="A75" s="341"/>
      <c r="B75" s="341" t="s">
        <v>217</v>
      </c>
      <c r="C75" s="342">
        <v>41264</v>
      </c>
      <c r="D75" s="345" t="s">
        <v>43</v>
      </c>
      <c r="E75" s="341" t="s">
        <v>121</v>
      </c>
      <c r="F75" s="341" t="s">
        <v>215</v>
      </c>
      <c r="G75" s="341" t="s">
        <v>191</v>
      </c>
    </row>
    <row r="76" spans="1:7" ht="12.75">
      <c r="A76" s="341"/>
      <c r="B76" s="341" t="s">
        <v>218</v>
      </c>
      <c r="C76" s="342">
        <v>41266</v>
      </c>
      <c r="D76" s="343" t="s">
        <v>115</v>
      </c>
      <c r="E76" s="344" t="s">
        <v>58</v>
      </c>
      <c r="F76" s="341" t="s">
        <v>224</v>
      </c>
      <c r="G76" s="341" t="s">
        <v>219</v>
      </c>
    </row>
    <row r="77" spans="1:7" ht="12.75">
      <c r="A77" s="341"/>
      <c r="B77" s="341" t="s">
        <v>225</v>
      </c>
      <c r="C77" s="342">
        <v>41268</v>
      </c>
      <c r="D77" s="345" t="s">
        <v>43</v>
      </c>
      <c r="E77" s="341" t="s">
        <v>60</v>
      </c>
      <c r="F77" s="341" t="s">
        <v>453</v>
      </c>
      <c r="G77" s="341" t="s">
        <v>191</v>
      </c>
    </row>
    <row r="78" spans="1:7" ht="12.75">
      <c r="A78" s="341"/>
      <c r="B78" s="341" t="s">
        <v>213</v>
      </c>
      <c r="C78" s="342">
        <v>41269</v>
      </c>
      <c r="D78" s="343" t="s">
        <v>42</v>
      </c>
      <c r="E78" s="344" t="s">
        <v>121</v>
      </c>
      <c r="F78" s="341" t="s">
        <v>222</v>
      </c>
      <c r="G78" s="341" t="s">
        <v>173</v>
      </c>
    </row>
    <row r="79" spans="1:7" ht="12.75">
      <c r="A79" s="341"/>
      <c r="B79" s="341" t="s">
        <v>213</v>
      </c>
      <c r="C79" s="342">
        <v>41269</v>
      </c>
      <c r="D79" s="343" t="s">
        <v>59</v>
      </c>
      <c r="E79" s="344" t="s">
        <v>71</v>
      </c>
      <c r="F79" s="341" t="s">
        <v>454</v>
      </c>
      <c r="G79" s="341" t="s">
        <v>191</v>
      </c>
    </row>
    <row r="80" spans="1:7" ht="12.75">
      <c r="A80" s="341"/>
      <c r="B80" s="341" t="s">
        <v>216</v>
      </c>
      <c r="C80" s="342">
        <v>41270</v>
      </c>
      <c r="D80" s="343" t="s">
        <v>60</v>
      </c>
      <c r="E80" s="344" t="s">
        <v>45</v>
      </c>
      <c r="F80" s="341" t="s">
        <v>452</v>
      </c>
      <c r="G80" s="341" t="s">
        <v>219</v>
      </c>
    </row>
    <row r="81" spans="1:7" ht="12.75">
      <c r="A81" s="341"/>
      <c r="B81" s="341" t="s">
        <v>217</v>
      </c>
      <c r="C81" s="342">
        <v>41271</v>
      </c>
      <c r="D81" s="343" t="s">
        <v>47</v>
      </c>
      <c r="E81" s="344" t="s">
        <v>43</v>
      </c>
      <c r="F81" s="341" t="s">
        <v>215</v>
      </c>
      <c r="G81" s="341" t="s">
        <v>191</v>
      </c>
    </row>
    <row r="82" spans="1:7" ht="12.75">
      <c r="A82" s="341"/>
      <c r="B82" s="341" t="s">
        <v>220</v>
      </c>
      <c r="C82" s="342">
        <v>41272</v>
      </c>
      <c r="D82" s="343" t="s">
        <v>116</v>
      </c>
      <c r="E82" s="344" t="s">
        <v>70</v>
      </c>
      <c r="F82" s="341" t="s">
        <v>221</v>
      </c>
      <c r="G82" s="341" t="s">
        <v>173</v>
      </c>
    </row>
    <row r="83" spans="1:7" ht="12.75">
      <c r="A83" s="341"/>
      <c r="B83" s="341" t="s">
        <v>218</v>
      </c>
      <c r="C83" s="342">
        <v>41273</v>
      </c>
      <c r="D83" s="343" t="s">
        <v>115</v>
      </c>
      <c r="E83" s="344" t="s">
        <v>46</v>
      </c>
      <c r="F83" s="341" t="s">
        <v>224</v>
      </c>
      <c r="G83" s="341" t="s">
        <v>219</v>
      </c>
    </row>
    <row r="84" spans="1:7" ht="12.75">
      <c r="A84" s="341"/>
      <c r="B84" s="341" t="s">
        <v>218</v>
      </c>
      <c r="C84" s="342">
        <v>41273</v>
      </c>
      <c r="D84" s="343" t="s">
        <v>58</v>
      </c>
      <c r="E84" s="344" t="s">
        <v>71</v>
      </c>
      <c r="F84" s="341" t="s">
        <v>215</v>
      </c>
      <c r="G84" s="341" t="s">
        <v>173</v>
      </c>
    </row>
    <row r="85" spans="1:7" ht="23.25">
      <c r="A85" s="720" t="s">
        <v>212</v>
      </c>
      <c r="B85" s="720"/>
      <c r="C85" s="720"/>
      <c r="D85" s="720"/>
      <c r="E85" s="720"/>
      <c r="F85" s="720"/>
      <c r="G85" s="720"/>
    </row>
    <row r="86" spans="1:7" ht="23.25">
      <c r="A86" s="720" t="s">
        <v>590</v>
      </c>
      <c r="B86" s="720"/>
      <c r="C86" s="720"/>
      <c r="D86" s="720"/>
      <c r="E86" s="720"/>
      <c r="F86" s="720"/>
      <c r="G86" s="720"/>
    </row>
    <row r="87" spans="1:7" ht="12.75">
      <c r="A87" s="341"/>
      <c r="B87" s="341" t="s">
        <v>214</v>
      </c>
      <c r="C87" s="342">
        <v>41288</v>
      </c>
      <c r="D87" s="343" t="s">
        <v>41</v>
      </c>
      <c r="E87" s="344" t="s">
        <v>47</v>
      </c>
      <c r="F87" s="341" t="s">
        <v>453</v>
      </c>
      <c r="G87" s="341" t="s">
        <v>63</v>
      </c>
    </row>
    <row r="88" spans="1:7" ht="12.75">
      <c r="A88" s="341"/>
      <c r="B88" s="341" t="s">
        <v>213</v>
      </c>
      <c r="C88" s="342">
        <v>41290</v>
      </c>
      <c r="D88" s="343" t="s">
        <v>59</v>
      </c>
      <c r="E88" s="344" t="s">
        <v>45</v>
      </c>
      <c r="F88" s="341" t="s">
        <v>454</v>
      </c>
      <c r="G88" s="341" t="s">
        <v>191</v>
      </c>
    </row>
    <row r="89" spans="1:7" ht="12.75">
      <c r="A89" s="341"/>
      <c r="B89" s="341" t="s">
        <v>216</v>
      </c>
      <c r="C89" s="342">
        <v>41291</v>
      </c>
      <c r="D89" s="343" t="s">
        <v>60</v>
      </c>
      <c r="E89" s="344" t="s">
        <v>121</v>
      </c>
      <c r="F89" s="341" t="s">
        <v>452</v>
      </c>
      <c r="G89" s="341" t="s">
        <v>219</v>
      </c>
    </row>
    <row r="90" spans="1:7" ht="12.75">
      <c r="A90" s="341"/>
      <c r="B90" s="341" t="s">
        <v>216</v>
      </c>
      <c r="C90" s="342">
        <v>41292</v>
      </c>
      <c r="D90" s="343" t="s">
        <v>41</v>
      </c>
      <c r="E90" s="344" t="s">
        <v>43</v>
      </c>
      <c r="F90" s="341" t="s">
        <v>215</v>
      </c>
      <c r="G90" s="341" t="s">
        <v>63</v>
      </c>
    </row>
    <row r="91" spans="1:7" ht="12.75">
      <c r="A91" s="341"/>
      <c r="B91" s="341" t="s">
        <v>218</v>
      </c>
      <c r="C91" s="342">
        <v>41294</v>
      </c>
      <c r="D91" s="343" t="s">
        <v>115</v>
      </c>
      <c r="E91" s="344" t="s">
        <v>121</v>
      </c>
      <c r="F91" s="341" t="s">
        <v>224</v>
      </c>
      <c r="G91" s="341" t="s">
        <v>219</v>
      </c>
    </row>
    <row r="92" spans="1:7" ht="12.75">
      <c r="A92" s="341"/>
      <c r="B92" s="341" t="s">
        <v>218</v>
      </c>
      <c r="C92" s="342">
        <v>41294</v>
      </c>
      <c r="D92" s="343" t="s">
        <v>47</v>
      </c>
      <c r="E92" s="344" t="s">
        <v>71</v>
      </c>
      <c r="F92" s="341" t="s">
        <v>221</v>
      </c>
      <c r="G92" s="341" t="s">
        <v>63</v>
      </c>
    </row>
    <row r="93" spans="1:7" ht="12.75">
      <c r="A93" s="341"/>
      <c r="B93" s="341" t="s">
        <v>218</v>
      </c>
      <c r="C93" s="342">
        <v>41294</v>
      </c>
      <c r="D93" s="343" t="s">
        <v>116</v>
      </c>
      <c r="E93" s="344" t="s">
        <v>42</v>
      </c>
      <c r="F93" s="341" t="s">
        <v>215</v>
      </c>
      <c r="G93" s="341" t="s">
        <v>173</v>
      </c>
    </row>
    <row r="94" spans="1:7" ht="12.75">
      <c r="A94" s="341"/>
      <c r="B94" s="341" t="s">
        <v>218</v>
      </c>
      <c r="C94" s="342">
        <v>41294</v>
      </c>
      <c r="D94" s="343" t="s">
        <v>58</v>
      </c>
      <c r="E94" s="344" t="s">
        <v>70</v>
      </c>
      <c r="F94" s="341" t="s">
        <v>222</v>
      </c>
      <c r="G94" s="341" t="s">
        <v>173</v>
      </c>
    </row>
    <row r="95" spans="1:7" ht="12.75">
      <c r="A95" s="341"/>
      <c r="B95" s="341" t="s">
        <v>218</v>
      </c>
      <c r="C95" s="342">
        <v>41294</v>
      </c>
      <c r="D95" s="343" t="s">
        <v>46</v>
      </c>
      <c r="E95" s="344" t="s">
        <v>60</v>
      </c>
      <c r="F95" s="341" t="s">
        <v>588</v>
      </c>
      <c r="G95" s="341" t="s">
        <v>173</v>
      </c>
    </row>
    <row r="96" spans="1:7" ht="12.75">
      <c r="A96" s="341"/>
      <c r="B96" s="341" t="s">
        <v>213</v>
      </c>
      <c r="C96" s="342">
        <v>41297</v>
      </c>
      <c r="D96" s="343" t="s">
        <v>41</v>
      </c>
      <c r="E96" s="344" t="s">
        <v>58</v>
      </c>
      <c r="F96" s="341" t="s">
        <v>215</v>
      </c>
      <c r="G96" s="341" t="s">
        <v>63</v>
      </c>
    </row>
    <row r="97" spans="1:7" ht="12.75">
      <c r="A97" s="341"/>
      <c r="B97" s="341" t="s">
        <v>213</v>
      </c>
      <c r="C97" s="342">
        <v>41297</v>
      </c>
      <c r="D97" s="343" t="s">
        <v>59</v>
      </c>
      <c r="E97" s="344" t="s">
        <v>115</v>
      </c>
      <c r="F97" s="341" t="s">
        <v>454</v>
      </c>
      <c r="G97" s="341" t="s">
        <v>191</v>
      </c>
    </row>
    <row r="98" spans="1:7" ht="12.75">
      <c r="A98" s="341"/>
      <c r="B98" s="341" t="s">
        <v>216</v>
      </c>
      <c r="C98" s="342">
        <v>41298</v>
      </c>
      <c r="D98" s="343" t="s">
        <v>70</v>
      </c>
      <c r="E98" s="344" t="s">
        <v>60</v>
      </c>
      <c r="F98" s="341" t="s">
        <v>452</v>
      </c>
      <c r="G98" s="341" t="s">
        <v>219</v>
      </c>
    </row>
    <row r="99" spans="1:7" ht="12.75">
      <c r="A99" s="341"/>
      <c r="B99" s="341" t="s">
        <v>217</v>
      </c>
      <c r="C99" s="342">
        <v>41299</v>
      </c>
      <c r="D99" s="343" t="s">
        <v>43</v>
      </c>
      <c r="E99" s="344" t="s">
        <v>121</v>
      </c>
      <c r="F99" s="341" t="s">
        <v>215</v>
      </c>
      <c r="G99" s="341" t="s">
        <v>191</v>
      </c>
    </row>
    <row r="100" spans="1:7" ht="12.75">
      <c r="A100" s="341"/>
      <c r="B100" s="341" t="s">
        <v>218</v>
      </c>
      <c r="C100" s="342">
        <v>41301</v>
      </c>
      <c r="D100" s="343" t="s">
        <v>115</v>
      </c>
      <c r="E100" s="344" t="s">
        <v>41</v>
      </c>
      <c r="F100" s="341" t="s">
        <v>224</v>
      </c>
      <c r="G100" s="341" t="s">
        <v>219</v>
      </c>
    </row>
    <row r="101" spans="1:7" ht="12.75">
      <c r="A101" s="341"/>
      <c r="B101" s="341" t="s">
        <v>218</v>
      </c>
      <c r="C101" s="342">
        <v>41301</v>
      </c>
      <c r="D101" s="343" t="s">
        <v>45</v>
      </c>
      <c r="E101" s="344" t="s">
        <v>47</v>
      </c>
      <c r="F101" s="341" t="s">
        <v>452</v>
      </c>
      <c r="G101" s="341" t="s">
        <v>173</v>
      </c>
    </row>
    <row r="102" spans="1:7" ht="12.75">
      <c r="A102" s="341"/>
      <c r="B102" s="341" t="s">
        <v>218</v>
      </c>
      <c r="C102" s="342">
        <v>41301</v>
      </c>
      <c r="D102" s="343" t="s">
        <v>46</v>
      </c>
      <c r="E102" s="344" t="s">
        <v>116</v>
      </c>
      <c r="F102" s="341" t="s">
        <v>222</v>
      </c>
      <c r="G102" s="341" t="s">
        <v>173</v>
      </c>
    </row>
    <row r="103" spans="1:7" ht="12.75">
      <c r="A103" s="341"/>
      <c r="B103" s="341" t="s">
        <v>218</v>
      </c>
      <c r="C103" s="342">
        <v>41301</v>
      </c>
      <c r="D103" s="343" t="s">
        <v>42</v>
      </c>
      <c r="E103" s="344" t="s">
        <v>58</v>
      </c>
      <c r="F103" s="341" t="s">
        <v>588</v>
      </c>
      <c r="G103" s="341" t="s">
        <v>173</v>
      </c>
    </row>
    <row r="104" spans="1:7" ht="12.75">
      <c r="A104" s="341"/>
      <c r="B104" s="341" t="s">
        <v>225</v>
      </c>
      <c r="C104" s="342">
        <v>41303</v>
      </c>
      <c r="D104" s="343" t="s">
        <v>47</v>
      </c>
      <c r="E104" s="344" t="s">
        <v>43</v>
      </c>
      <c r="F104" s="341" t="s">
        <v>215</v>
      </c>
      <c r="G104" s="341"/>
    </row>
    <row r="105" spans="1:7" ht="12.75">
      <c r="A105" s="341"/>
      <c r="B105" s="341" t="s">
        <v>213</v>
      </c>
      <c r="C105" s="342">
        <v>41304</v>
      </c>
      <c r="D105" s="343" t="s">
        <v>45</v>
      </c>
      <c r="E105" s="344" t="s">
        <v>115</v>
      </c>
      <c r="F105" s="341" t="s">
        <v>215</v>
      </c>
      <c r="G105" s="341" t="s">
        <v>173</v>
      </c>
    </row>
    <row r="106" spans="1:7" ht="12.75">
      <c r="A106" s="341"/>
      <c r="B106" s="341" t="s">
        <v>216</v>
      </c>
      <c r="C106" s="342">
        <v>41305</v>
      </c>
      <c r="D106" s="343" t="s">
        <v>60</v>
      </c>
      <c r="E106" s="344" t="s">
        <v>41</v>
      </c>
      <c r="F106" s="341" t="s">
        <v>452</v>
      </c>
      <c r="G106" s="341" t="s">
        <v>219</v>
      </c>
    </row>
    <row r="107" spans="1:7" ht="12.75">
      <c r="A107" s="341"/>
      <c r="B107" s="341" t="s">
        <v>217</v>
      </c>
      <c r="C107" s="342">
        <v>41306</v>
      </c>
      <c r="D107" s="343" t="s">
        <v>70</v>
      </c>
      <c r="E107" s="344" t="s">
        <v>43</v>
      </c>
      <c r="F107" s="341" t="s">
        <v>215</v>
      </c>
      <c r="G107" s="341" t="s">
        <v>191</v>
      </c>
    </row>
    <row r="108" spans="1:7" ht="12.75">
      <c r="A108" s="356"/>
      <c r="B108" s="356" t="s">
        <v>218</v>
      </c>
      <c r="C108" s="357">
        <v>41308</v>
      </c>
      <c r="D108" s="358" t="s">
        <v>121</v>
      </c>
      <c r="E108" s="359" t="s">
        <v>47</v>
      </c>
      <c r="F108" s="356" t="s">
        <v>589</v>
      </c>
      <c r="G108" s="356" t="s">
        <v>63</v>
      </c>
    </row>
    <row r="109" spans="1:7" ht="12.75">
      <c r="A109" s="356"/>
      <c r="B109" s="356" t="s">
        <v>218</v>
      </c>
      <c r="C109" s="357">
        <v>41308</v>
      </c>
      <c r="D109" s="358" t="s">
        <v>71</v>
      </c>
      <c r="E109" s="359" t="s">
        <v>115</v>
      </c>
      <c r="F109" s="356" t="s">
        <v>215</v>
      </c>
      <c r="G109" s="356" t="s">
        <v>173</v>
      </c>
    </row>
    <row r="110" spans="1:7" ht="12.75">
      <c r="A110" s="356"/>
      <c r="B110" s="356" t="s">
        <v>218</v>
      </c>
      <c r="C110" s="357">
        <v>41308</v>
      </c>
      <c r="D110" s="358" t="s">
        <v>46</v>
      </c>
      <c r="E110" s="359" t="s">
        <v>42</v>
      </c>
      <c r="F110" s="356" t="s">
        <v>222</v>
      </c>
      <c r="G110" s="356" t="s">
        <v>173</v>
      </c>
    </row>
    <row r="111" spans="1:7" ht="12.75">
      <c r="A111" s="356"/>
      <c r="B111" s="356" t="s">
        <v>218</v>
      </c>
      <c r="C111" s="357">
        <v>41308</v>
      </c>
      <c r="D111" s="358" t="s">
        <v>58</v>
      </c>
      <c r="E111" s="359" t="s">
        <v>116</v>
      </c>
      <c r="F111" s="356" t="s">
        <v>588</v>
      </c>
      <c r="G111" s="356" t="s">
        <v>173</v>
      </c>
    </row>
    <row r="112" spans="1:7" ht="12.75">
      <c r="A112" s="382"/>
      <c r="B112" s="341" t="s">
        <v>225</v>
      </c>
      <c r="C112" s="342">
        <v>41310</v>
      </c>
      <c r="D112" s="343" t="s">
        <v>58</v>
      </c>
      <c r="E112" s="344" t="s">
        <v>43</v>
      </c>
      <c r="F112" s="341" t="s">
        <v>453</v>
      </c>
      <c r="G112" s="341" t="s">
        <v>191</v>
      </c>
    </row>
    <row r="113" spans="1:7" ht="12.75">
      <c r="A113" s="382"/>
      <c r="B113" s="414" t="s">
        <v>213</v>
      </c>
      <c r="C113" s="415">
        <v>41311</v>
      </c>
      <c r="D113" s="416" t="s">
        <v>70</v>
      </c>
      <c r="E113" s="417" t="s">
        <v>46</v>
      </c>
      <c r="F113" s="414" t="s">
        <v>215</v>
      </c>
      <c r="G113" s="414" t="s">
        <v>63</v>
      </c>
    </row>
    <row r="114" spans="1:7" ht="12.75">
      <c r="A114" s="382"/>
      <c r="B114" s="341" t="s">
        <v>213</v>
      </c>
      <c r="C114" s="342">
        <v>41311</v>
      </c>
      <c r="D114" s="343" t="s">
        <v>45</v>
      </c>
      <c r="E114" s="344" t="s">
        <v>42</v>
      </c>
      <c r="F114" s="341" t="s">
        <v>215</v>
      </c>
      <c r="G114" s="341" t="s">
        <v>173</v>
      </c>
    </row>
    <row r="115" spans="1:7" ht="12.75">
      <c r="A115" s="382"/>
      <c r="B115" s="341" t="s">
        <v>213</v>
      </c>
      <c r="C115" s="342">
        <v>41311</v>
      </c>
      <c r="D115" s="343" t="s">
        <v>121</v>
      </c>
      <c r="E115" s="344" t="s">
        <v>41</v>
      </c>
      <c r="F115" s="341" t="s">
        <v>222</v>
      </c>
      <c r="G115" s="341" t="s">
        <v>173</v>
      </c>
    </row>
    <row r="116" spans="1:7" ht="12.75">
      <c r="A116" s="382"/>
      <c r="B116" s="341" t="s">
        <v>216</v>
      </c>
      <c r="C116" s="342">
        <v>41312</v>
      </c>
      <c r="D116" s="343" t="s">
        <v>60</v>
      </c>
      <c r="E116" s="344" t="s">
        <v>59</v>
      </c>
      <c r="F116" s="341" t="s">
        <v>452</v>
      </c>
      <c r="G116" s="341" t="s">
        <v>219</v>
      </c>
    </row>
    <row r="117" spans="1:10" ht="12.75">
      <c r="A117" s="382"/>
      <c r="B117" s="388" t="s">
        <v>218</v>
      </c>
      <c r="C117" s="389">
        <v>41315</v>
      </c>
      <c r="D117" s="390" t="s">
        <v>115</v>
      </c>
      <c r="E117" s="391" t="s">
        <v>43</v>
      </c>
      <c r="F117" s="388" t="s">
        <v>224</v>
      </c>
      <c r="G117" s="388" t="s">
        <v>219</v>
      </c>
      <c r="J117" s="407"/>
    </row>
    <row r="118" spans="1:10" ht="12.75">
      <c r="A118" s="382"/>
      <c r="B118" s="388" t="s">
        <v>218</v>
      </c>
      <c r="C118" s="389">
        <v>41315</v>
      </c>
      <c r="D118" s="390" t="s">
        <v>70</v>
      </c>
      <c r="E118" s="391" t="s">
        <v>45</v>
      </c>
      <c r="F118" s="388" t="s">
        <v>221</v>
      </c>
      <c r="G118" s="388" t="s">
        <v>63</v>
      </c>
      <c r="J118" s="407"/>
    </row>
    <row r="119" spans="1:7" ht="12.75">
      <c r="A119" s="382"/>
      <c r="B119" s="388" t="s">
        <v>218</v>
      </c>
      <c r="C119" s="389">
        <v>41315</v>
      </c>
      <c r="D119" s="390" t="s">
        <v>59</v>
      </c>
      <c r="E119" s="391" t="s">
        <v>71</v>
      </c>
      <c r="F119" s="388" t="s">
        <v>588</v>
      </c>
      <c r="G119" s="388" t="s">
        <v>173</v>
      </c>
    </row>
    <row r="120" spans="1:7" ht="12.75">
      <c r="A120" s="382"/>
      <c r="B120" s="341" t="s">
        <v>214</v>
      </c>
      <c r="C120" s="342">
        <v>41316</v>
      </c>
      <c r="D120" s="343" t="s">
        <v>41</v>
      </c>
      <c r="E120" s="344" t="s">
        <v>46</v>
      </c>
      <c r="F120" s="418" t="s">
        <v>453</v>
      </c>
      <c r="G120" s="341" t="s">
        <v>63</v>
      </c>
    </row>
    <row r="121" spans="1:7" ht="12.75">
      <c r="A121" s="382"/>
      <c r="B121" s="341" t="s">
        <v>213</v>
      </c>
      <c r="C121" s="342">
        <v>41318</v>
      </c>
      <c r="D121" s="343" t="s">
        <v>45</v>
      </c>
      <c r="E121" s="344" t="s">
        <v>70</v>
      </c>
      <c r="F121" s="341" t="s">
        <v>215</v>
      </c>
      <c r="G121" s="341" t="s">
        <v>173</v>
      </c>
    </row>
    <row r="122" spans="1:7" ht="12.75">
      <c r="A122" s="382"/>
      <c r="B122" s="341" t="s">
        <v>213</v>
      </c>
      <c r="C122" s="342">
        <v>41318</v>
      </c>
      <c r="D122" s="343" t="s">
        <v>59</v>
      </c>
      <c r="E122" s="344" t="s">
        <v>121</v>
      </c>
      <c r="F122" s="341" t="s">
        <v>454</v>
      </c>
      <c r="G122" s="341" t="s">
        <v>191</v>
      </c>
    </row>
    <row r="123" spans="1:7" ht="12.75">
      <c r="A123" s="382"/>
      <c r="B123" s="341" t="s">
        <v>216</v>
      </c>
      <c r="C123" s="342">
        <v>41319</v>
      </c>
      <c r="D123" s="343" t="s">
        <v>60</v>
      </c>
      <c r="E123" s="344" t="s">
        <v>115</v>
      </c>
      <c r="F123" s="341" t="s">
        <v>452</v>
      </c>
      <c r="G123" s="341" t="s">
        <v>219</v>
      </c>
    </row>
    <row r="124" spans="1:7" ht="12.75">
      <c r="A124" s="382"/>
      <c r="B124" s="392" t="s">
        <v>217</v>
      </c>
      <c r="C124" s="393">
        <v>41320</v>
      </c>
      <c r="D124" s="394" t="s">
        <v>43</v>
      </c>
      <c r="E124" s="395" t="s">
        <v>41</v>
      </c>
      <c r="F124" s="392" t="s">
        <v>215</v>
      </c>
      <c r="G124" s="392" t="s">
        <v>191</v>
      </c>
    </row>
    <row r="125" spans="1:7" ht="12.75">
      <c r="A125" s="382"/>
      <c r="B125" s="392" t="s">
        <v>220</v>
      </c>
      <c r="C125" s="393">
        <v>41321</v>
      </c>
      <c r="D125" s="394" t="s">
        <v>71</v>
      </c>
      <c r="E125" s="395" t="s">
        <v>42</v>
      </c>
      <c r="F125" s="392" t="s">
        <v>221</v>
      </c>
      <c r="G125" s="392" t="s">
        <v>173</v>
      </c>
    </row>
    <row r="126" spans="1:7" ht="12.75">
      <c r="A126" s="382"/>
      <c r="B126" s="392" t="s">
        <v>218</v>
      </c>
      <c r="C126" s="393">
        <v>41322</v>
      </c>
      <c r="D126" s="394" t="s">
        <v>70</v>
      </c>
      <c r="E126" s="395" t="s">
        <v>115</v>
      </c>
      <c r="F126" s="392" t="s">
        <v>224</v>
      </c>
      <c r="G126" s="392" t="s">
        <v>219</v>
      </c>
    </row>
    <row r="127" spans="1:7" ht="12.75">
      <c r="A127" s="382"/>
      <c r="B127" s="392" t="s">
        <v>218</v>
      </c>
      <c r="C127" s="393">
        <v>41322</v>
      </c>
      <c r="D127" s="394" t="s">
        <v>47</v>
      </c>
      <c r="E127" s="395" t="s">
        <v>60</v>
      </c>
      <c r="F127" s="392" t="s">
        <v>221</v>
      </c>
      <c r="G127" s="392" t="s">
        <v>63</v>
      </c>
    </row>
    <row r="128" spans="1:7" ht="12.75">
      <c r="A128" s="382"/>
      <c r="B128" s="392" t="s">
        <v>218</v>
      </c>
      <c r="C128" s="393">
        <v>41322</v>
      </c>
      <c r="D128" s="394" t="s">
        <v>116</v>
      </c>
      <c r="E128" s="395" t="s">
        <v>121</v>
      </c>
      <c r="F128" s="392" t="s">
        <v>215</v>
      </c>
      <c r="G128" s="392" t="s">
        <v>173</v>
      </c>
    </row>
    <row r="129" spans="1:7" ht="12.75">
      <c r="A129" s="382"/>
      <c r="B129" s="392" t="s">
        <v>218</v>
      </c>
      <c r="C129" s="393">
        <v>41322</v>
      </c>
      <c r="D129" s="394" t="s">
        <v>46</v>
      </c>
      <c r="E129" s="395" t="s">
        <v>71</v>
      </c>
      <c r="F129" s="392" t="s">
        <v>222</v>
      </c>
      <c r="G129" s="392" t="s">
        <v>173</v>
      </c>
    </row>
    <row r="130" spans="1:7" ht="12.75">
      <c r="A130" s="424"/>
      <c r="B130" s="424" t="s">
        <v>731</v>
      </c>
      <c r="C130" s="425">
        <v>41327</v>
      </c>
      <c r="D130" s="426" t="s">
        <v>705</v>
      </c>
      <c r="E130" s="427" t="s">
        <v>244</v>
      </c>
      <c r="F130" s="424" t="s">
        <v>215</v>
      </c>
      <c r="G130" s="424" t="s">
        <v>706</v>
      </c>
    </row>
    <row r="131" spans="1:7" ht="12.75">
      <c r="A131" s="424"/>
      <c r="B131" s="424" t="s">
        <v>731</v>
      </c>
      <c r="C131" s="425">
        <v>41329</v>
      </c>
      <c r="D131" s="426" t="s">
        <v>708</v>
      </c>
      <c r="E131" s="427" t="s">
        <v>703</v>
      </c>
      <c r="F131" s="424" t="s">
        <v>224</v>
      </c>
      <c r="G131" s="424" t="s">
        <v>707</v>
      </c>
    </row>
    <row r="132" spans="1:7" ht="12.75">
      <c r="A132" s="424"/>
      <c r="B132" s="424" t="s">
        <v>731</v>
      </c>
      <c r="C132" s="425">
        <v>41329</v>
      </c>
      <c r="D132" s="426" t="s">
        <v>709</v>
      </c>
      <c r="E132" s="427" t="s">
        <v>702</v>
      </c>
      <c r="F132" s="424" t="s">
        <v>589</v>
      </c>
      <c r="G132" s="424" t="s">
        <v>707</v>
      </c>
    </row>
    <row r="133" spans="1:7" ht="12.75">
      <c r="A133" s="424"/>
      <c r="B133" s="424" t="s">
        <v>731</v>
      </c>
      <c r="C133" s="425">
        <v>41329</v>
      </c>
      <c r="D133" s="426" t="s">
        <v>711</v>
      </c>
      <c r="E133" s="427" t="s">
        <v>41</v>
      </c>
      <c r="F133" s="424" t="s">
        <v>452</v>
      </c>
      <c r="G133" s="424" t="s">
        <v>710</v>
      </c>
    </row>
    <row r="134" spans="1:7" ht="12.75">
      <c r="A134" s="424"/>
      <c r="B134" s="424" t="s">
        <v>731</v>
      </c>
      <c r="C134" s="425">
        <v>41329</v>
      </c>
      <c r="D134" s="426" t="s">
        <v>704</v>
      </c>
      <c r="E134" s="427" t="s">
        <v>71</v>
      </c>
      <c r="F134" s="424" t="s">
        <v>222</v>
      </c>
      <c r="G134" s="424" t="s">
        <v>710</v>
      </c>
    </row>
    <row r="135" spans="1:7" ht="12.75">
      <c r="A135" s="382"/>
      <c r="B135" s="388" t="s">
        <v>213</v>
      </c>
      <c r="C135" s="389">
        <v>41332</v>
      </c>
      <c r="D135" s="390" t="s">
        <v>45</v>
      </c>
      <c r="E135" s="391" t="s">
        <v>43</v>
      </c>
      <c r="F135" s="388" t="s">
        <v>215</v>
      </c>
      <c r="G135" s="388" t="s">
        <v>173</v>
      </c>
    </row>
    <row r="136" spans="1:7" ht="12.75">
      <c r="A136" s="382"/>
      <c r="B136" s="388" t="s">
        <v>213</v>
      </c>
      <c r="C136" s="389">
        <v>41332</v>
      </c>
      <c r="D136" s="390" t="s">
        <v>121</v>
      </c>
      <c r="E136" s="391" t="s">
        <v>70</v>
      </c>
      <c r="F136" s="388" t="s">
        <v>222</v>
      </c>
      <c r="G136" s="388" t="s">
        <v>173</v>
      </c>
    </row>
    <row r="137" spans="1:7" ht="12.75">
      <c r="A137" s="382"/>
      <c r="B137" s="388" t="s">
        <v>213</v>
      </c>
      <c r="C137" s="389">
        <v>41332</v>
      </c>
      <c r="D137" s="390" t="s">
        <v>47</v>
      </c>
      <c r="E137" s="391" t="s">
        <v>41</v>
      </c>
      <c r="F137" s="388" t="s">
        <v>215</v>
      </c>
      <c r="G137" s="388" t="s">
        <v>63</v>
      </c>
    </row>
    <row r="138" spans="1:7" ht="12.75">
      <c r="A138" s="382"/>
      <c r="B138" s="388" t="s">
        <v>213</v>
      </c>
      <c r="C138" s="389">
        <v>41332</v>
      </c>
      <c r="D138" s="390" t="s">
        <v>58</v>
      </c>
      <c r="E138" s="391" t="s">
        <v>116</v>
      </c>
      <c r="F138" s="388" t="s">
        <v>454</v>
      </c>
      <c r="G138" s="388" t="s">
        <v>191</v>
      </c>
    </row>
    <row r="139" spans="1:7" ht="12.75">
      <c r="A139" s="382"/>
      <c r="B139" s="428" t="s">
        <v>216</v>
      </c>
      <c r="C139" s="429">
        <v>41333</v>
      </c>
      <c r="D139" s="430" t="s">
        <v>58</v>
      </c>
      <c r="E139" s="431" t="s">
        <v>60</v>
      </c>
      <c r="F139" s="428" t="s">
        <v>452</v>
      </c>
      <c r="G139" s="428" t="s">
        <v>219</v>
      </c>
    </row>
    <row r="140" spans="1:7" ht="12.75">
      <c r="A140" s="382"/>
      <c r="B140" s="356" t="s">
        <v>217</v>
      </c>
      <c r="C140" s="357">
        <v>41334</v>
      </c>
      <c r="D140" s="358" t="s">
        <v>46</v>
      </c>
      <c r="E140" s="359" t="s">
        <v>121</v>
      </c>
      <c r="F140" s="356" t="s">
        <v>222</v>
      </c>
      <c r="G140" s="356" t="s">
        <v>173</v>
      </c>
    </row>
    <row r="141" spans="1:7" ht="12.75">
      <c r="A141" s="382"/>
      <c r="B141" s="356" t="s">
        <v>220</v>
      </c>
      <c r="C141" s="357">
        <v>41335</v>
      </c>
      <c r="D141" s="358" t="s">
        <v>71</v>
      </c>
      <c r="E141" s="359" t="s">
        <v>115</v>
      </c>
      <c r="F141" s="356" t="s">
        <v>221</v>
      </c>
      <c r="G141" s="356" t="s">
        <v>173</v>
      </c>
    </row>
    <row r="142" spans="1:7" ht="12.75">
      <c r="A142" s="382"/>
      <c r="B142" s="356" t="s">
        <v>218</v>
      </c>
      <c r="C142" s="357">
        <v>41336</v>
      </c>
      <c r="D142" s="358" t="s">
        <v>70</v>
      </c>
      <c r="E142" s="359" t="s">
        <v>47</v>
      </c>
      <c r="F142" s="356" t="s">
        <v>221</v>
      </c>
      <c r="G142" s="356" t="s">
        <v>63</v>
      </c>
    </row>
    <row r="143" spans="1:7" ht="12.75">
      <c r="A143" s="382"/>
      <c r="B143" s="356" t="s">
        <v>218</v>
      </c>
      <c r="C143" s="357">
        <v>41336</v>
      </c>
      <c r="D143" s="358" t="s">
        <v>46</v>
      </c>
      <c r="E143" s="359" t="s">
        <v>42</v>
      </c>
      <c r="F143" s="356" t="s">
        <v>215</v>
      </c>
      <c r="G143" s="356" t="s">
        <v>173</v>
      </c>
    </row>
    <row r="144" spans="1:7" ht="12.75">
      <c r="A144" s="382"/>
      <c r="B144" s="356" t="s">
        <v>218</v>
      </c>
      <c r="C144" s="357">
        <v>41336</v>
      </c>
      <c r="D144" s="358" t="s">
        <v>58</v>
      </c>
      <c r="E144" s="359" t="s">
        <v>59</v>
      </c>
      <c r="F144" s="356" t="s">
        <v>222</v>
      </c>
      <c r="G144" s="356" t="s">
        <v>173</v>
      </c>
    </row>
    <row r="145" spans="1:7" ht="12.75">
      <c r="A145" s="382"/>
      <c r="B145" s="356" t="s">
        <v>218</v>
      </c>
      <c r="C145" s="357">
        <v>41336</v>
      </c>
      <c r="D145" s="358" t="s">
        <v>116</v>
      </c>
      <c r="E145" s="359" t="s">
        <v>60</v>
      </c>
      <c r="F145" s="356" t="s">
        <v>588</v>
      </c>
      <c r="G145" s="356" t="s">
        <v>173</v>
      </c>
    </row>
    <row r="146" spans="1:7" ht="12.75">
      <c r="A146" s="382"/>
      <c r="B146" s="356" t="s">
        <v>213</v>
      </c>
      <c r="C146" s="357">
        <v>41339</v>
      </c>
      <c r="D146" s="358" t="s">
        <v>45</v>
      </c>
      <c r="E146" s="359" t="s">
        <v>60</v>
      </c>
      <c r="F146" s="356" t="s">
        <v>215</v>
      </c>
      <c r="G146" s="356" t="s">
        <v>173</v>
      </c>
    </row>
    <row r="147" spans="1:7" ht="12.75">
      <c r="A147" s="382"/>
      <c r="B147" s="356" t="s">
        <v>213</v>
      </c>
      <c r="C147" s="357">
        <v>41339</v>
      </c>
      <c r="D147" s="358" t="s">
        <v>121</v>
      </c>
      <c r="E147" s="359" t="s">
        <v>47</v>
      </c>
      <c r="F147" s="356" t="s">
        <v>222</v>
      </c>
      <c r="G147" s="356" t="s">
        <v>173</v>
      </c>
    </row>
    <row r="148" spans="1:7" ht="12.75">
      <c r="A148" s="382"/>
      <c r="B148" s="388" t="s">
        <v>213</v>
      </c>
      <c r="C148" s="389">
        <v>41339</v>
      </c>
      <c r="D148" s="390" t="s">
        <v>70</v>
      </c>
      <c r="E148" s="391" t="s">
        <v>58</v>
      </c>
      <c r="F148" s="388" t="s">
        <v>215</v>
      </c>
      <c r="G148" s="388" t="s">
        <v>63</v>
      </c>
    </row>
    <row r="149" spans="1:7" ht="12.75">
      <c r="A149" s="382"/>
      <c r="B149" s="356" t="s">
        <v>213</v>
      </c>
      <c r="C149" s="357">
        <v>41339</v>
      </c>
      <c r="D149" s="358" t="s">
        <v>59</v>
      </c>
      <c r="E149" s="359" t="s">
        <v>41</v>
      </c>
      <c r="F149" s="356" t="s">
        <v>454</v>
      </c>
      <c r="G149" s="356" t="s">
        <v>191</v>
      </c>
    </row>
    <row r="150" spans="1:7" ht="12.75">
      <c r="A150" s="382"/>
      <c r="B150" s="388" t="s">
        <v>220</v>
      </c>
      <c r="C150" s="389">
        <v>41342</v>
      </c>
      <c r="D150" s="390" t="s">
        <v>116</v>
      </c>
      <c r="E150" s="391" t="s">
        <v>59</v>
      </c>
      <c r="F150" s="388" t="s">
        <v>221</v>
      </c>
      <c r="G150" s="388" t="s">
        <v>173</v>
      </c>
    </row>
    <row r="151" spans="1:7" ht="12.75">
      <c r="A151" s="382"/>
      <c r="B151" s="388" t="s">
        <v>218</v>
      </c>
      <c r="C151" s="389">
        <v>41343</v>
      </c>
      <c r="D151" s="390" t="s">
        <v>58</v>
      </c>
      <c r="E151" s="391" t="s">
        <v>115</v>
      </c>
      <c r="F151" s="388" t="s">
        <v>224</v>
      </c>
      <c r="G151" s="388" t="s">
        <v>219</v>
      </c>
    </row>
    <row r="152" spans="1:7" ht="12.75">
      <c r="A152" s="382"/>
      <c r="B152" s="388" t="s">
        <v>218</v>
      </c>
      <c r="C152" s="389">
        <v>41343</v>
      </c>
      <c r="D152" s="390" t="s">
        <v>70</v>
      </c>
      <c r="E152" s="391" t="s">
        <v>42</v>
      </c>
      <c r="F152" s="388" t="s">
        <v>589</v>
      </c>
      <c r="G152" s="388" t="s">
        <v>219</v>
      </c>
    </row>
    <row r="153" spans="1:7" ht="12.75">
      <c r="A153" s="382"/>
      <c r="B153" s="388" t="s">
        <v>218</v>
      </c>
      <c r="C153" s="389">
        <v>41343</v>
      </c>
      <c r="D153" s="390" t="s">
        <v>47</v>
      </c>
      <c r="E153" s="391" t="s">
        <v>59</v>
      </c>
      <c r="F153" s="388" t="s">
        <v>221</v>
      </c>
      <c r="G153" s="388" t="s">
        <v>63</v>
      </c>
    </row>
    <row r="154" spans="1:7" ht="12.75">
      <c r="A154" s="382"/>
      <c r="B154" s="388" t="s">
        <v>218</v>
      </c>
      <c r="C154" s="389">
        <v>41343</v>
      </c>
      <c r="D154" s="390" t="s">
        <v>46</v>
      </c>
      <c r="E154" s="391" t="s">
        <v>45</v>
      </c>
      <c r="F154" s="388" t="s">
        <v>215</v>
      </c>
      <c r="G154" s="388" t="s">
        <v>173</v>
      </c>
    </row>
    <row r="155" spans="1:7" ht="12.75">
      <c r="A155" s="382"/>
      <c r="B155" s="388" t="s">
        <v>218</v>
      </c>
      <c r="C155" s="389">
        <v>41343</v>
      </c>
      <c r="D155" s="390" t="s">
        <v>116</v>
      </c>
      <c r="E155" s="391" t="s">
        <v>41</v>
      </c>
      <c r="F155" s="388" t="s">
        <v>222</v>
      </c>
      <c r="G155" s="388" t="s">
        <v>173</v>
      </c>
    </row>
    <row r="156" spans="1:7" ht="12.75">
      <c r="A156" s="382"/>
      <c r="B156" s="356" t="s">
        <v>218</v>
      </c>
      <c r="C156" s="357">
        <v>41343</v>
      </c>
      <c r="D156" s="358" t="s">
        <v>71</v>
      </c>
      <c r="E156" s="359" t="s">
        <v>43</v>
      </c>
      <c r="F156" s="356" t="s">
        <v>588</v>
      </c>
      <c r="G156" s="356" t="s">
        <v>173</v>
      </c>
    </row>
    <row r="157" spans="1:7" ht="12.75">
      <c r="A157" s="382"/>
      <c r="B157" s="388" t="s">
        <v>218</v>
      </c>
      <c r="C157" s="389">
        <v>41350</v>
      </c>
      <c r="D157" s="390" t="s">
        <v>47</v>
      </c>
      <c r="E157" s="391" t="s">
        <v>115</v>
      </c>
      <c r="F157" s="388" t="s">
        <v>780</v>
      </c>
      <c r="G157" s="388" t="s">
        <v>63</v>
      </c>
    </row>
    <row r="158" spans="1:7" ht="12.75">
      <c r="A158" s="382"/>
      <c r="B158" s="388" t="s">
        <v>218</v>
      </c>
      <c r="C158" s="389">
        <v>41350</v>
      </c>
      <c r="D158" s="390" t="s">
        <v>58</v>
      </c>
      <c r="E158" s="391" t="s">
        <v>45</v>
      </c>
      <c r="F158" s="388" t="s">
        <v>452</v>
      </c>
      <c r="G158" s="388" t="s">
        <v>173</v>
      </c>
    </row>
    <row r="159" spans="1:7" ht="12.75">
      <c r="A159" s="382"/>
      <c r="B159" s="388" t="s">
        <v>218</v>
      </c>
      <c r="C159" s="389">
        <v>41350</v>
      </c>
      <c r="D159" s="390" t="s">
        <v>116</v>
      </c>
      <c r="E159" s="391" t="s">
        <v>59</v>
      </c>
      <c r="F159" s="388" t="s">
        <v>222</v>
      </c>
      <c r="G159" s="388" t="s">
        <v>173</v>
      </c>
    </row>
    <row r="160" spans="1:7" ht="12.75">
      <c r="A160" s="382"/>
      <c r="B160" s="388" t="s">
        <v>218</v>
      </c>
      <c r="C160" s="389">
        <v>41350</v>
      </c>
      <c r="D160" s="390" t="s">
        <v>71</v>
      </c>
      <c r="E160" s="391" t="s">
        <v>41</v>
      </c>
      <c r="F160" s="388" t="s">
        <v>588</v>
      </c>
      <c r="G160" s="388" t="s">
        <v>173</v>
      </c>
    </row>
    <row r="161" spans="1:7" ht="12.75">
      <c r="A161" s="382"/>
      <c r="B161" s="388" t="s">
        <v>213</v>
      </c>
      <c r="C161" s="389">
        <v>41353</v>
      </c>
      <c r="D161" s="390" t="s">
        <v>45</v>
      </c>
      <c r="E161" s="391" t="s">
        <v>121</v>
      </c>
      <c r="F161" s="388" t="s">
        <v>215</v>
      </c>
      <c r="G161" s="388" t="s">
        <v>173</v>
      </c>
    </row>
    <row r="162" spans="1:7" ht="12.75">
      <c r="A162" s="382"/>
      <c r="B162" s="388" t="s">
        <v>213</v>
      </c>
      <c r="C162" s="389">
        <v>41353</v>
      </c>
      <c r="D162" s="390" t="s">
        <v>42</v>
      </c>
      <c r="E162" s="391" t="s">
        <v>59</v>
      </c>
      <c r="F162" s="388" t="s">
        <v>454</v>
      </c>
      <c r="G162" s="388" t="s">
        <v>191</v>
      </c>
    </row>
    <row r="163" spans="1:7" ht="12.75">
      <c r="A163" s="382"/>
      <c r="B163" s="388" t="s">
        <v>216</v>
      </c>
      <c r="C163" s="389">
        <v>41354</v>
      </c>
      <c r="D163" s="390" t="s">
        <v>70</v>
      </c>
      <c r="E163" s="391" t="s">
        <v>41</v>
      </c>
      <c r="F163" s="388" t="s">
        <v>215</v>
      </c>
      <c r="G163" s="388" t="s">
        <v>63</v>
      </c>
    </row>
    <row r="164" spans="1:7" ht="12.75">
      <c r="A164" s="382"/>
      <c r="B164" s="388" t="s">
        <v>217</v>
      </c>
      <c r="C164" s="389">
        <v>41355</v>
      </c>
      <c r="D164" s="390" t="s">
        <v>116</v>
      </c>
      <c r="E164" s="391" t="s">
        <v>115</v>
      </c>
      <c r="F164" s="388" t="s">
        <v>453</v>
      </c>
      <c r="G164" s="388" t="s">
        <v>63</v>
      </c>
    </row>
    <row r="165" spans="1:7" ht="12.75">
      <c r="A165" s="382"/>
      <c r="B165" s="388" t="s">
        <v>220</v>
      </c>
      <c r="C165" s="389">
        <v>41356</v>
      </c>
      <c r="D165" s="390" t="s">
        <v>71</v>
      </c>
      <c r="E165" s="391" t="s">
        <v>60</v>
      </c>
      <c r="F165" s="388" t="s">
        <v>221</v>
      </c>
      <c r="G165" s="388" t="s">
        <v>173</v>
      </c>
    </row>
    <row r="166" spans="1:7" ht="12.75">
      <c r="A166" s="382"/>
      <c r="B166" s="388" t="s">
        <v>218</v>
      </c>
      <c r="C166" s="389">
        <v>41357</v>
      </c>
      <c r="D166" s="390" t="s">
        <v>47</v>
      </c>
      <c r="E166" s="391" t="s">
        <v>46</v>
      </c>
      <c r="F166" s="388" t="s">
        <v>781</v>
      </c>
      <c r="G166" s="388" t="s">
        <v>63</v>
      </c>
    </row>
    <row r="167" spans="1:7" ht="12.75">
      <c r="A167" s="382"/>
      <c r="B167" s="388" t="s">
        <v>218</v>
      </c>
      <c r="C167" s="389">
        <v>41357</v>
      </c>
      <c r="D167" s="390" t="s">
        <v>71</v>
      </c>
      <c r="E167" s="391" t="s">
        <v>45</v>
      </c>
      <c r="F167" s="388" t="s">
        <v>452</v>
      </c>
      <c r="G167" s="388" t="s">
        <v>173</v>
      </c>
    </row>
    <row r="168" spans="1:7" ht="12.75">
      <c r="A168" s="382"/>
      <c r="B168" s="388" t="s">
        <v>218</v>
      </c>
      <c r="C168" s="389">
        <v>41357</v>
      </c>
      <c r="D168" s="390" t="s">
        <v>116</v>
      </c>
      <c r="E168" s="391" t="s">
        <v>43</v>
      </c>
      <c r="F168" s="388" t="s">
        <v>222</v>
      </c>
      <c r="G168" s="388" t="s">
        <v>173</v>
      </c>
    </row>
    <row r="169" spans="1:7" ht="12.75">
      <c r="A169" s="382"/>
      <c r="B169" s="388" t="s">
        <v>218</v>
      </c>
      <c r="C169" s="389">
        <v>41357</v>
      </c>
      <c r="D169" s="390" t="s">
        <v>709</v>
      </c>
      <c r="E169" s="391" t="s">
        <v>42</v>
      </c>
      <c r="F169" s="388" t="s">
        <v>588</v>
      </c>
      <c r="G169" s="388" t="s">
        <v>173</v>
      </c>
    </row>
    <row r="170" spans="1:7" ht="12.75">
      <c r="A170" s="382"/>
      <c r="B170" s="388"/>
      <c r="C170" s="389"/>
      <c r="D170" s="390"/>
      <c r="E170" s="391"/>
      <c r="F170" s="388"/>
      <c r="G170" s="388"/>
    </row>
    <row r="171" spans="1:7" ht="12.75">
      <c r="A171" s="382"/>
      <c r="B171" s="388"/>
      <c r="C171" s="389"/>
      <c r="D171" s="390"/>
      <c r="E171" s="391"/>
      <c r="F171" s="388"/>
      <c r="G171" s="388"/>
    </row>
    <row r="172" spans="1:7" ht="12.75">
      <c r="A172" s="382"/>
      <c r="B172" s="388"/>
      <c r="C172" s="389"/>
      <c r="D172" s="390"/>
      <c r="E172" s="391"/>
      <c r="F172" s="388"/>
      <c r="G172" s="388"/>
    </row>
    <row r="173" spans="1:7" ht="12.75">
      <c r="A173" s="382"/>
      <c r="B173" s="388"/>
      <c r="C173" s="389"/>
      <c r="D173" s="390"/>
      <c r="E173" s="391"/>
      <c r="F173" s="388"/>
      <c r="G173" s="388"/>
    </row>
    <row r="174" spans="1:7" ht="12.75">
      <c r="A174" s="382"/>
      <c r="B174" s="388"/>
      <c r="C174" s="389"/>
      <c r="D174" s="390"/>
      <c r="E174" s="391"/>
      <c r="F174" s="388"/>
      <c r="G174" s="388"/>
    </row>
    <row r="175" spans="1:7" ht="12.75">
      <c r="A175" s="382"/>
      <c r="B175" s="388"/>
      <c r="C175" s="389"/>
      <c r="D175" s="390"/>
      <c r="E175" s="391"/>
      <c r="F175" s="388"/>
      <c r="G175" s="388"/>
    </row>
    <row r="176" spans="1:7" ht="12.75">
      <c r="A176" s="382"/>
      <c r="B176" s="388"/>
      <c r="C176" s="389"/>
      <c r="D176" s="390"/>
      <c r="E176" s="391"/>
      <c r="F176" s="388"/>
      <c r="G176" s="388"/>
    </row>
    <row r="177" spans="1:7" ht="12.75">
      <c r="A177" s="382"/>
      <c r="B177" s="388"/>
      <c r="C177" s="389"/>
      <c r="D177" s="390"/>
      <c r="E177" s="391"/>
      <c r="F177" s="388"/>
      <c r="G177" s="388"/>
    </row>
    <row r="178" spans="1:7" ht="12.75">
      <c r="A178" s="382"/>
      <c r="B178" s="388"/>
      <c r="C178" s="389"/>
      <c r="D178" s="390"/>
      <c r="E178" s="391"/>
      <c r="F178" s="388"/>
      <c r="G178" s="388"/>
    </row>
    <row r="179" spans="1:7" ht="12.75">
      <c r="A179" s="382"/>
      <c r="B179" s="388"/>
      <c r="C179" s="389"/>
      <c r="D179" s="390"/>
      <c r="E179" s="391"/>
      <c r="F179" s="388"/>
      <c r="G179" s="388"/>
    </row>
    <row r="180" spans="1:7" ht="12.75">
      <c r="A180" s="382"/>
      <c r="B180" s="388"/>
      <c r="C180" s="389"/>
      <c r="D180" s="390"/>
      <c r="E180" s="391"/>
      <c r="F180" s="388"/>
      <c r="G180" s="388"/>
    </row>
    <row r="181" spans="1:7" ht="12.75">
      <c r="A181" s="382"/>
      <c r="B181" s="388"/>
      <c r="C181" s="389"/>
      <c r="D181" s="390"/>
      <c r="E181" s="391"/>
      <c r="F181" s="388"/>
      <c r="G181" s="388"/>
    </row>
    <row r="182" spans="1:7" ht="12.75">
      <c r="A182" s="382"/>
      <c r="B182" s="388"/>
      <c r="C182" s="389"/>
      <c r="D182" s="390"/>
      <c r="E182" s="391"/>
      <c r="F182" s="388"/>
      <c r="G182" s="388"/>
    </row>
    <row r="183" spans="1:7" ht="12.75">
      <c r="A183" s="382"/>
      <c r="B183" s="388"/>
      <c r="C183" s="389"/>
      <c r="D183" s="390"/>
      <c r="E183" s="391"/>
      <c r="F183" s="388"/>
      <c r="G183" s="388"/>
    </row>
    <row r="184" spans="1:7" ht="12.75">
      <c r="A184" s="382"/>
      <c r="B184" s="388"/>
      <c r="C184" s="389"/>
      <c r="D184" s="390"/>
      <c r="E184" s="391"/>
      <c r="F184" s="388"/>
      <c r="G184" s="388"/>
    </row>
    <row r="185" spans="1:7" ht="12.75">
      <c r="A185" s="382"/>
      <c r="B185" s="388"/>
      <c r="C185" s="389"/>
      <c r="D185" s="390"/>
      <c r="E185" s="391"/>
      <c r="F185" s="388"/>
      <c r="G185" s="388"/>
    </row>
    <row r="186" spans="1:7" ht="12.75">
      <c r="A186" s="382"/>
      <c r="B186" s="388"/>
      <c r="C186" s="389"/>
      <c r="D186" s="390"/>
      <c r="E186" s="391"/>
      <c r="F186" s="388"/>
      <c r="G186" s="388"/>
    </row>
    <row r="187" spans="1:7" ht="12.75">
      <c r="A187" s="382"/>
      <c r="B187" s="388"/>
      <c r="C187" s="389"/>
      <c r="D187" s="390"/>
      <c r="E187" s="391"/>
      <c r="F187" s="388"/>
      <c r="G187" s="388"/>
    </row>
    <row r="188" spans="1:7" ht="12.75">
      <c r="A188" s="382"/>
      <c r="B188" s="388"/>
      <c r="C188" s="389"/>
      <c r="D188" s="390"/>
      <c r="E188" s="391"/>
      <c r="F188" s="388"/>
      <c r="G188" s="388"/>
    </row>
    <row r="189" spans="1:7" ht="12.75">
      <c r="A189" s="382"/>
      <c r="B189" s="388"/>
      <c r="C189" s="389"/>
      <c r="D189" s="390"/>
      <c r="E189" s="391"/>
      <c r="F189" s="388"/>
      <c r="G189" s="388"/>
    </row>
    <row r="190" spans="1:7" ht="12.75">
      <c r="A190" s="382"/>
      <c r="B190" s="388"/>
      <c r="C190" s="389"/>
      <c r="D190" s="390"/>
      <c r="E190" s="391"/>
      <c r="F190" s="388"/>
      <c r="G190" s="388"/>
    </row>
    <row r="191" spans="1:7" ht="12.75">
      <c r="A191" s="382"/>
      <c r="B191" s="388"/>
      <c r="C191" s="389"/>
      <c r="D191" s="390"/>
      <c r="E191" s="391"/>
      <c r="F191" s="388"/>
      <c r="G191" s="388"/>
    </row>
    <row r="192" spans="1:7" ht="12.75">
      <c r="A192" s="382"/>
      <c r="B192" s="388"/>
      <c r="C192" s="389"/>
      <c r="D192" s="390"/>
      <c r="E192" s="391"/>
      <c r="F192" s="388"/>
      <c r="G192" s="388"/>
    </row>
    <row r="193" spans="1:7" ht="12.75">
      <c r="A193" s="382"/>
      <c r="B193" s="388"/>
      <c r="C193" s="389"/>
      <c r="D193" s="390"/>
      <c r="E193" s="391"/>
      <c r="F193" s="388"/>
      <c r="G193" s="388"/>
    </row>
    <row r="194" spans="1:7" ht="12.75">
      <c r="A194" s="382"/>
      <c r="B194" s="388"/>
      <c r="C194" s="389"/>
      <c r="D194" s="390"/>
      <c r="E194" s="391"/>
      <c r="F194" s="388"/>
      <c r="G194" s="388"/>
    </row>
    <row r="195" spans="1:7" ht="12.75">
      <c r="A195" s="382"/>
      <c r="B195" s="388"/>
      <c r="C195" s="389"/>
      <c r="D195" s="390"/>
      <c r="E195" s="391"/>
      <c r="F195" s="388"/>
      <c r="G195" s="388"/>
    </row>
    <row r="196" spans="1:7" ht="12.75">
      <c r="A196" s="382"/>
      <c r="B196" s="388"/>
      <c r="C196" s="389"/>
      <c r="D196" s="390"/>
      <c r="E196" s="391"/>
      <c r="F196" s="388"/>
      <c r="G196" s="388"/>
    </row>
    <row r="197" spans="1:7" ht="12.75">
      <c r="A197" s="382"/>
      <c r="B197" s="388"/>
      <c r="C197" s="389"/>
      <c r="D197" s="390"/>
      <c r="E197" s="391"/>
      <c r="F197" s="388"/>
      <c r="G197" s="388"/>
    </row>
    <row r="198" spans="1:7" ht="12.75">
      <c r="A198" s="382"/>
      <c r="B198" s="388"/>
      <c r="C198" s="389"/>
      <c r="D198" s="390"/>
      <c r="E198" s="391"/>
      <c r="F198" s="388"/>
      <c r="G198" s="388"/>
    </row>
    <row r="199" spans="1:7" ht="12.75">
      <c r="A199" s="382"/>
      <c r="B199" s="388"/>
      <c r="C199" s="389"/>
      <c r="D199" s="390"/>
      <c r="E199" s="391"/>
      <c r="F199" s="388"/>
      <c r="G199" s="388"/>
    </row>
    <row r="200" spans="1:7" ht="12.75">
      <c r="A200" s="382"/>
      <c r="B200" s="388"/>
      <c r="C200" s="389"/>
      <c r="D200" s="390"/>
      <c r="E200" s="391"/>
      <c r="F200" s="388"/>
      <c r="G200" s="388"/>
    </row>
    <row r="201" spans="1:7" ht="12.75">
      <c r="A201" s="382"/>
      <c r="B201" s="388"/>
      <c r="C201" s="389"/>
      <c r="D201" s="390"/>
      <c r="E201" s="391"/>
      <c r="F201" s="388"/>
      <c r="G201" s="388"/>
    </row>
    <row r="202" spans="1:7" ht="12.75">
      <c r="A202" s="382"/>
      <c r="B202" s="388"/>
      <c r="C202" s="389"/>
      <c r="D202" s="390"/>
      <c r="E202" s="391"/>
      <c r="F202" s="388"/>
      <c r="G202" s="388"/>
    </row>
    <row r="203" spans="1:7" ht="12.75">
      <c r="A203" s="382"/>
      <c r="B203" s="388"/>
      <c r="C203" s="389"/>
      <c r="D203" s="390"/>
      <c r="E203" s="391"/>
      <c r="F203" s="388"/>
      <c r="G203" s="388"/>
    </row>
    <row r="204" spans="1:7" ht="12.75">
      <c r="A204" s="382"/>
      <c r="B204" s="388"/>
      <c r="C204" s="389"/>
      <c r="D204" s="390"/>
      <c r="E204" s="391"/>
      <c r="F204" s="388"/>
      <c r="G204" s="388"/>
    </row>
    <row r="205" spans="1:7" ht="12.75">
      <c r="A205" s="382"/>
      <c r="B205" s="388"/>
      <c r="C205" s="389"/>
      <c r="D205" s="390"/>
      <c r="E205" s="391"/>
      <c r="F205" s="388"/>
      <c r="G205" s="388"/>
    </row>
    <row r="206" spans="1:7" ht="12.75">
      <c r="A206" s="382"/>
      <c r="B206" s="388"/>
      <c r="C206" s="389"/>
      <c r="D206" s="390"/>
      <c r="E206" s="391"/>
      <c r="F206" s="388"/>
      <c r="G206" s="388"/>
    </row>
    <row r="207" spans="1:7" ht="12.75">
      <c r="A207" s="382"/>
      <c r="B207" s="388"/>
      <c r="C207" s="389"/>
      <c r="D207" s="390"/>
      <c r="E207" s="391"/>
      <c r="F207" s="388"/>
      <c r="G207" s="388"/>
    </row>
    <row r="208" spans="1:7" ht="12.75">
      <c r="A208" s="382"/>
      <c r="B208" s="388"/>
      <c r="C208" s="389"/>
      <c r="D208" s="390"/>
      <c r="E208" s="391"/>
      <c r="F208" s="388"/>
      <c r="G208" s="388"/>
    </row>
    <row r="209" spans="1:7" ht="12.75">
      <c r="A209" s="382"/>
      <c r="B209" s="388"/>
      <c r="C209" s="389"/>
      <c r="D209" s="390"/>
      <c r="E209" s="391"/>
      <c r="F209" s="388"/>
      <c r="G209" s="388"/>
    </row>
    <row r="210" spans="1:7" ht="12.75">
      <c r="A210" s="382"/>
      <c r="B210" s="388"/>
      <c r="C210" s="389"/>
      <c r="D210" s="390"/>
      <c r="E210" s="391"/>
      <c r="F210" s="388"/>
      <c r="G210" s="388"/>
    </row>
    <row r="211" spans="1:7" ht="12.75">
      <c r="A211" s="382"/>
      <c r="B211" s="388"/>
      <c r="C211" s="389"/>
      <c r="D211" s="390"/>
      <c r="E211" s="391"/>
      <c r="F211" s="388"/>
      <c r="G211" s="388"/>
    </row>
    <row r="212" spans="1:7" ht="12.75">
      <c r="A212" s="382"/>
      <c r="B212" s="388"/>
      <c r="C212" s="389"/>
      <c r="D212" s="390"/>
      <c r="E212" s="391"/>
      <c r="F212" s="388"/>
      <c r="G212" s="388"/>
    </row>
    <row r="213" spans="1:7" ht="12.75">
      <c r="A213" s="382"/>
      <c r="B213" s="388"/>
      <c r="C213" s="389"/>
      <c r="D213" s="390"/>
      <c r="E213" s="391"/>
      <c r="F213" s="388"/>
      <c r="G213" s="388"/>
    </row>
    <row r="214" spans="1:7" ht="12.75">
      <c r="A214" s="382"/>
      <c r="B214" s="388"/>
      <c r="C214" s="389"/>
      <c r="D214" s="390"/>
      <c r="E214" s="391"/>
      <c r="F214" s="388"/>
      <c r="G214" s="388"/>
    </row>
  </sheetData>
  <sheetProtection/>
  <mergeCells count="6">
    <mergeCell ref="A1:G1"/>
    <mergeCell ref="A2:G2"/>
    <mergeCell ref="A47:G47"/>
    <mergeCell ref="A48:G48"/>
    <mergeCell ref="A85:G85"/>
    <mergeCell ref="A86:G86"/>
  </mergeCells>
  <printOptions/>
  <pageMargins left="0" right="0" top="0" bottom="0" header="0.31496062992125984" footer="0.31496062992125984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 SurgutNIPIneft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Tropa</dc:creator>
  <cp:keywords/>
  <dc:description/>
  <cp:lastModifiedBy>HP</cp:lastModifiedBy>
  <cp:lastPrinted>2013-02-27T08:48:02Z</cp:lastPrinted>
  <dcterms:created xsi:type="dcterms:W3CDTF">2003-01-08T06:34:54Z</dcterms:created>
  <dcterms:modified xsi:type="dcterms:W3CDTF">2016-06-28T14:35:35Z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